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66" windowWidth="11925" windowHeight="7035" tabRatio="601" activeTab="0"/>
  </bookViews>
  <sheets>
    <sheet name="BS" sheetId="1" r:id="rId1"/>
    <sheet name="Stmt of Ops" sheetId="2" r:id="rId2"/>
    <sheet name="Stmt of CF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<sst xmlns="http://schemas.openxmlformats.org/spreadsheetml/2006/main" count="108" uniqueCount="88">
  <si>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ASSETS</t>
  </si>
  <si>
    <t>CURRENT</t>
  </si>
  <si>
    <t>Accounts receivable</t>
  </si>
  <si>
    <t>Prepaid expenses</t>
  </si>
  <si>
    <t>LIABILITIES</t>
  </si>
  <si>
    <t>Accounts payable and accrued liabilities</t>
  </si>
  <si>
    <t>SHAREHOLDERS' EQUITY</t>
  </si>
  <si>
    <t>CONTRIBUTED SURPLUS</t>
  </si>
  <si>
    <t>(in thousands of dollars)</t>
  </si>
  <si>
    <t>(in thousands of dollars except per share amounts)</t>
  </si>
  <si>
    <t>SALES</t>
  </si>
  <si>
    <t>COST OF SALES</t>
  </si>
  <si>
    <t>EXPENSES</t>
  </si>
  <si>
    <t>Selling, general and administrative</t>
  </si>
  <si>
    <t>NET INFLOW (OUTFLOW) OF CASH RELATED</t>
  </si>
  <si>
    <t>TO THE FOLLOWING ACTIVITIES</t>
  </si>
  <si>
    <t>OPERATING</t>
  </si>
  <si>
    <t>Items not affecting cash</t>
  </si>
  <si>
    <t>Amortization of plant and equipment</t>
  </si>
  <si>
    <t>INVESTING</t>
  </si>
  <si>
    <t>Additions to plant and equipment</t>
  </si>
  <si>
    <t>FINANCING</t>
  </si>
  <si>
    <t>Repayment of long-term debt</t>
  </si>
  <si>
    <t>DISCLOSURE OF CASH PAYMENTS</t>
  </si>
  <si>
    <t>Interest</t>
  </si>
  <si>
    <t>Cash</t>
  </si>
  <si>
    <t>OTHER ASSETS</t>
  </si>
  <si>
    <t>EARNINGS/(LOSS) PER SHARE</t>
  </si>
  <si>
    <t>Three Months Ended</t>
  </si>
  <si>
    <t xml:space="preserve">Changes in non-cash operating working capital </t>
  </si>
  <si>
    <t>Inventories</t>
  </si>
  <si>
    <t>PLANT AND EQUIPMENT</t>
  </si>
  <si>
    <t>Year to Date</t>
  </si>
  <si>
    <t>(unaudited)</t>
  </si>
  <si>
    <t>Bank indebtedness</t>
  </si>
  <si>
    <t>FUTURE INCOME TAXES</t>
  </si>
  <si>
    <t>Income taxes payable</t>
  </si>
  <si>
    <t>Due to parent</t>
  </si>
  <si>
    <t>Interest expense on long-term debt</t>
  </si>
  <si>
    <t>may 30,2003</t>
  </si>
  <si>
    <t xml:space="preserve"> </t>
  </si>
  <si>
    <t>BANK INDEBTEDNESS ACQUIRED ON ACQUISITION</t>
  </si>
  <si>
    <t>Future income taxes</t>
  </si>
  <si>
    <t>Payment of income tax</t>
  </si>
  <si>
    <t>INCOME TAX PROVISION</t>
  </si>
  <si>
    <t>(audited)</t>
  </si>
  <si>
    <t>SHARE CAPITAL - PREFERRED SHARES</t>
  </si>
  <si>
    <t xml:space="preserve">COMMITMENTS  </t>
  </si>
  <si>
    <t xml:space="preserve">PROMISSORY NOTE </t>
  </si>
  <si>
    <t>(DEFICIT)/RETAINED EARNINGS, BEGINNING OF PERIOD</t>
  </si>
  <si>
    <t>Bank borrowings</t>
  </si>
  <si>
    <t>Balance Sheets</t>
  </si>
  <si>
    <t>Restructuring costs</t>
  </si>
  <si>
    <t>Advances due to parent</t>
  </si>
  <si>
    <t>FIRAN TECHNOLOGY GROUP CORPORATION</t>
  </si>
  <si>
    <t>Year to date</t>
  </si>
  <si>
    <t xml:space="preserve">Basic </t>
  </si>
  <si>
    <t>Diluted</t>
  </si>
  <si>
    <t>Statements of Cash Flows</t>
  </si>
  <si>
    <t>SHARE CAPITAL -  COMMON SHARES</t>
  </si>
  <si>
    <t>Increase in other assets</t>
  </si>
  <si>
    <t>OPERATING EARNINGS/(LOSS) BEFORE TAX</t>
  </si>
  <si>
    <t>Severance costs (Note 3)</t>
  </si>
  <si>
    <t xml:space="preserve">Cash </t>
  </si>
  <si>
    <t>OPERATING EARNINGS BEFORE UNDERNOTED</t>
  </si>
  <si>
    <t>Net earnings/(loss)</t>
  </si>
  <si>
    <t xml:space="preserve">Amortization of deferred financing costs </t>
  </si>
  <si>
    <t>New term loan financing net of issuance costs</t>
  </si>
  <si>
    <t>CASH , END OF PERIOD</t>
  </si>
  <si>
    <t>Issuance of warrants</t>
  </si>
  <si>
    <t xml:space="preserve">INCREASE IN CASH </t>
  </si>
  <si>
    <t xml:space="preserve"> BEGINNING OF PERIOD</t>
  </si>
  <si>
    <t>Promissory Note</t>
  </si>
  <si>
    <t>DEFICIT</t>
  </si>
  <si>
    <t xml:space="preserve">NET EARNINGS /(LOSS)  </t>
  </si>
  <si>
    <t>Increase in Goodwill</t>
  </si>
  <si>
    <t>DEFICIT, END OF PERIOD</t>
  </si>
  <si>
    <t>Statements of Operations and Deficit</t>
  </si>
  <si>
    <t>ON ACQUISITION</t>
  </si>
  <si>
    <t xml:space="preserve">(BANK INDEBTEDNESS) ACQUIRED </t>
  </si>
  <si>
    <t xml:space="preserve"> CASH ,</t>
  </si>
  <si>
    <t>Other assets</t>
  </si>
  <si>
    <t xml:space="preserve">GOODWILL </t>
  </si>
  <si>
    <t xml:space="preserve">Accrued restructuring and severance </t>
  </si>
  <si>
    <t xml:space="preserve">Current portion of long-term debt and capital leases </t>
  </si>
  <si>
    <t xml:space="preserve">LONG-TERM DEBT AND CAPITAL LEASES </t>
  </si>
  <si>
    <t xml:space="preserve">RESTRUCTURING CHARGES </t>
  </si>
  <si>
    <t xml:space="preserve">SEVERANCE COSTS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</si>
</sst>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._.* #,##0.0_);_._.* \(#,##0.0\);_._.* \-??_.?_);_._.@_)"/>
    <numFmt numFmtId="173" formatCode="_._.&quot;$&quot;* #,##0.0_);_._.&quot;$&quot;* \(#,##0.0\);_._.&quot;$&quot;* \-??_.?_);_._.@_)"/>
    <numFmt numFmtId="174" formatCode="_._-* ###0_);_._.* \(###0\);_._.* \-??_);_._.@_)"/>
    <numFmt numFmtId="175" formatCode="###0_);\ \(###0\);_._.* \-??_);_._.@_)"/>
    <numFmt numFmtId="176" formatCode="_._.* #,##0.00_);_._.* \(#,##0.00\);_._.* \-??_.??_);_._.@_)"/>
    <numFmt numFmtId="177" formatCode="_._.* #,##0.000_);_._.* \(#,##0.000\);_._.* \-??_.???_);_._.@_)"/>
    <numFmt numFmtId="178" formatCode="_._.&quot;$&quot;* #,##0.00_);_._.&quot;$&quot;* \(#,##0.00\);_._.&quot;$&quot;* \-??_.??_);_._.@_)"/>
    <numFmt numFmtId="179" formatCode="_._.&quot;$&quot;* #,##0.000_);_._.&quot;$&quot;* \(#,##0.000\);_._.&quot;$&quot;* \-??_.???_);_._.@_)"/>
    <numFmt numFmtId="180" formatCode="_._._(0%_);_._.\(0\)%_)"/>
    <numFmt numFmtId="181" formatCode="_._._(0.0%_);_._.\(0.0\)%_)"/>
    <numFmt numFmtId="182" formatCode="_._._(0.00%_);_._.\(0.00\)%_)"/>
    <numFmt numFmtId="183" formatCode="_._._(0.000%_);_._.\(0.000\)%_)"/>
    <numFmt numFmtId="184" formatCode="_._.&quot;$&quot;* #,##0.0000_);_._.&quot;$&quot;* \(#,##0.0000\);\ _._.&quot;$&quot;* \-??_.??_);_._.@_)"/>
    <numFmt numFmtId="185" formatCode="_._.&quot;$&quot;* #,##0.00000_);_._.&quot;$&quot;* \(#,##0.00000\);\ _._.&quot;$&quot;* \-??_.??_);_._.@_)"/>
    <numFmt numFmtId="186" formatCode="_._.* #,##0.00000_);_._.* \(#,##0.00000\);_._.* \-??_.?_);_._.@_)"/>
    <numFmt numFmtId="187" formatCode="_._.* #,##0.0000_);_._.* \(#,##0.0000\);_._.* \-??_.?_);_._.@_)"/>
    <numFmt numFmtId="188" formatCode="_._._(0.0000%_);_._.\(0.0000\)%_)"/>
    <numFmt numFmtId="189" formatCode="_._.* #,##0.000000_);_._.* \(#,##0.000000\);_._.* \-??_.??????_);_._.@_)"/>
    <numFmt numFmtId="190" formatCode="_._.&quot;$&quot;* #,##0.000000_);_._.&quot;$&quot;* \(#,##0.000000\);\ _._.&quot;$&quot;* \-??_.??_);_._.@_)"/>
    <numFmt numFmtId="191" formatCode="_._._(0.000000%_);_._.\(0.000000\)%_)"/>
    <numFmt numFmtId="192" formatCode="0.0;\(0.0\)"/>
    <numFmt numFmtId="193" formatCode="_ * #,##0.00_ ;_ * \-#,##0.00_ ;_ * &quot;-&quot;??_ ;_ @_ "/>
    <numFmt numFmtId="194" formatCode="_ * #,##0_ ;_ * \-#,##0_ ;_ * &quot;-&quot;_ ;_ @_ "/>
    <numFmt numFmtId="195" formatCode="_-* \(#,##0\);_-* #,##0_-;_-* &quot;-     &quot;_-;_-@_-"/>
    <numFmt numFmtId="196" formatCode="_(* #,##0_);_(* \(#,##0\);_(* &quot;-     &quot;_);_(@_)"/>
    <numFmt numFmtId="197" formatCode="_-* \(#,##0.00\);_-* #,##0.00_-;_-* &quot;-     &quot;??_-;_-@_-"/>
    <numFmt numFmtId="198" formatCode="_(* #,##0.00_);_(* \(#,##0.00\);_(* &quot;-     &quot;??_);_(@_)"/>
    <numFmt numFmtId="199" formatCode="_ &quot;$&quot;\ * #,##0.00_ ;_ &quot;$&quot;\ * \-#,##0.00_ ;_ &quot;$&quot;\ * &quot;-&quot;??_ ;_ @_ "/>
    <numFmt numFmtId="200" formatCode="_(&quot;$&quot;* #,##0_);_(&quot;$&quot;* \(#,##0\);_(&quot;$&quot;* &quot;-     &quot;_);_(@_)"/>
    <numFmt numFmtId="201" formatCode="\ \ \ _-&quot;$&quot;* #,##0.00_-;\-&quot;$&quot;* #,##0.00_-;_-&quot;$&quot;* &quot;-&quot;??_-;_-@_-"/>
    <numFmt numFmtId="202" formatCode="mmmm\ dd\,\ yyyy"/>
    <numFmt numFmtId="203" formatCode="* \(#,##0.00\);[Red]* #,##0.00_)"/>
    <numFmt numFmtId="204" formatCode="* #,##0.00_);[Red]* \(#,##0.00\)"/>
    <numFmt numFmtId="205" formatCode="&quot;$&quot;* \(#,##0.00\);[Red]&quot;$&quot;* #,##0.00_)"/>
    <numFmt numFmtId="206" formatCode="_ &quot;$&quot;\ * #,##0_ ;_ &quot;$&quot;\ * \-#,##0_ ;_ &quot;$&quot;\ * &quot;-&quot;_ ;_ @_ "/>
    <numFmt numFmtId="207" formatCode="_-&quot;$&quot;* \(#,##0\);_-&quot;$&quot;* #,##0_);_-&quot;$&quot;* &quot;-     &quot;_-;_-@_-"/>
    <numFmt numFmtId="208" formatCode="_-&quot;$&quot;* \(#,##0\);_-&quot;$&quot;* #,##0_);_-&quot;$&quot;* &quot;-     &quot;??_-;_-@_-"/>
    <numFmt numFmtId="209" formatCode="_(&quot;$&quot;* #,##0_);_(&quot;$&quot;* \(#,##0\);_(&quot;$&quot;* &quot;-     &quot;??_);_(@_)"/>
    <numFmt numFmtId="210" formatCode="\ &quot;$&quot;* #,##0.00_);[Red]\ &quot;$&quot;* \(#,##0.00\)"/>
    <numFmt numFmtId="211" formatCode="###0_)"/>
    <numFmt numFmtId="212" formatCode="_(&quot;$&quot;* #,##0.00_);_(&quot;$&quot;* \(#,##0.00\);_(&quot;$&quot;* &quot;-     &quot;_);_(@_)"/>
    <numFmt numFmtId="213" formatCode="_ &quot;$&quot;\ * #,##0_ ;_ &quot;$&quot;\ * \-#,##0_ ;_ &quot;$&quot;\ * &quot;-&quot;??_ ;_ @_ "/>
    <numFmt numFmtId="214" formatCode="_ * #,##0_ ;_ * \-#,##0_ ;_ * &quot;-&quot;??_ ;_ @_ "/>
    <numFmt numFmtId="215" formatCode="_ &quot;$&quot;\ * #,##0.0_ ;_ &quot;$&quot;\ * \-#,##0.0_ ;_ &quot;$&quot;\ * &quot;-&quot;??_ ;_ @_ "/>
    <numFmt numFmtId="216" formatCode="_ * #,##0.0_ ;_ * \-#,##0.0_ ;_ * &quot;-&quot;??_ ;_ @_ "/>
  </numFmts>
  <fonts count="15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Accounting"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0"/>
    </font>
    <font>
      <b/>
      <i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11" fillId="0" borderId="1">
      <alignment/>
      <protection/>
    </xf>
    <xf numFmtId="193" fontId="9" fillId="0" borderId="0" applyFont="0" applyFill="0" applyBorder="0" applyAlignment="0" applyProtection="0"/>
    <xf numFmtId="203" fontId="0" fillId="0" borderId="0">
      <alignment/>
      <protection/>
    </xf>
    <xf numFmtId="204" fontId="0" fillId="0" borderId="0">
      <alignment/>
      <protection/>
    </xf>
    <xf numFmtId="194" fontId="9" fillId="0" borderId="0" applyFont="0" applyFill="0" applyBorder="0" applyAlignment="0" applyProtection="0"/>
    <xf numFmtId="195" fontId="0" fillId="0" borderId="0" applyFill="0" applyBorder="0" applyProtection="0">
      <alignment vertical="center"/>
    </xf>
    <xf numFmtId="196" fontId="0" fillId="0" borderId="0" applyFont="0" applyFill="0" applyBorder="0" applyProtection="0">
      <alignment vertical="center"/>
    </xf>
    <xf numFmtId="17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10" fillId="0" borderId="0">
      <alignment vertical="center"/>
      <protection/>
    </xf>
    <xf numFmtId="186" fontId="9" fillId="0" borderId="0">
      <alignment vertical="center"/>
      <protection/>
    </xf>
    <xf numFmtId="189" fontId="0" fillId="0" borderId="0">
      <alignment horizontal="left" vertical="center"/>
      <protection/>
    </xf>
    <xf numFmtId="197" fontId="0" fillId="0" borderId="0" applyFont="0" applyFill="0" applyBorder="0" applyProtection="0">
      <alignment/>
    </xf>
    <xf numFmtId="198" fontId="0" fillId="0" borderId="0" applyFont="0" applyFill="0" applyBorder="0" applyProtection="0">
      <alignment/>
    </xf>
    <xf numFmtId="0" fontId="5" fillId="0" borderId="0">
      <alignment horizontal="right"/>
      <protection/>
    </xf>
    <xf numFmtId="199" fontId="9" fillId="0" borderId="0" applyFont="0" applyFill="0" applyBorder="0" applyAlignment="0" applyProtection="0"/>
    <xf numFmtId="208" fontId="0" fillId="0" borderId="0" applyFill="0" applyBorder="0" applyProtection="0">
      <alignment vertical="center"/>
    </xf>
    <xf numFmtId="209" fontId="0" fillId="0" borderId="0" applyFont="0" applyFill="0" applyBorder="0" applyProtection="0">
      <alignment vertical="center"/>
    </xf>
    <xf numFmtId="205" fontId="0" fillId="0" borderId="0">
      <alignment vertical="center"/>
      <protection/>
    </xf>
    <xf numFmtId="210" fontId="0" fillId="0" borderId="0">
      <alignment/>
      <protection/>
    </xf>
    <xf numFmtId="206" fontId="9" fillId="0" borderId="0" applyFont="0" applyFill="0" applyBorder="0" applyAlignment="0" applyProtection="0"/>
    <xf numFmtId="207" fontId="0" fillId="0" borderId="0" applyFont="0" applyFill="0" applyBorder="0" applyProtection="0">
      <alignment vertical="center"/>
    </xf>
    <xf numFmtId="200" fontId="0" fillId="0" borderId="0" applyFont="0" applyFill="0" applyBorder="0" applyProtection="0">
      <alignment vertical="center"/>
    </xf>
    <xf numFmtId="173" fontId="0" fillId="0" borderId="0" applyFont="0" applyFill="0" applyBorder="0" applyProtection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9" fillId="0" borderId="2">
      <alignment vertical="center"/>
      <protection/>
    </xf>
    <xf numFmtId="185" fontId="9" fillId="0" borderId="0">
      <alignment vertical="center"/>
      <protection/>
    </xf>
    <xf numFmtId="190" fontId="0" fillId="0" borderId="0">
      <alignment horizontal="left" vertical="center"/>
      <protection/>
    </xf>
    <xf numFmtId="201" fontId="11" fillId="0" borderId="0">
      <alignment/>
      <protection/>
    </xf>
    <xf numFmtId="202" fontId="12" fillId="0" borderId="0">
      <alignment horizontal="left"/>
      <protection/>
    </xf>
    <xf numFmtId="0" fontId="14" fillId="0" borderId="0" applyNumberFormat="0" applyFill="0" applyBorder="0" applyAlignment="0" applyProtection="0"/>
    <xf numFmtId="202" fontId="12" fillId="0" borderId="0">
      <alignment horizontal="left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9" fontId="0" fillId="0" borderId="0">
      <alignment vertical="center"/>
      <protection/>
    </xf>
    <xf numFmtId="188" fontId="0" fillId="0" borderId="0">
      <alignment vertical="center"/>
      <protection/>
    </xf>
    <xf numFmtId="191" fontId="0" fillId="0" borderId="0">
      <alignment horizontal="left" vertical="center"/>
      <protection/>
    </xf>
    <xf numFmtId="0" fontId="11" fillId="0" borderId="3" applyNumberFormat="0">
      <alignment/>
      <protection/>
    </xf>
    <xf numFmtId="0" fontId="11" fillId="0" borderId="1" applyNumberFormat="0">
      <alignment/>
      <protection/>
    </xf>
    <xf numFmtId="211" fontId="0" fillId="0" borderId="1">
      <alignment horizontal="right"/>
      <protection/>
    </xf>
    <xf numFmtId="174" fontId="8" fillId="0" borderId="2" applyFont="0" applyBorder="0">
      <alignment vertical="center"/>
      <protection/>
    </xf>
    <xf numFmtId="175" fontId="6" fillId="0" borderId="0">
      <alignment/>
      <protection/>
    </xf>
    <xf numFmtId="203" fontId="0" fillId="0" borderId="0">
      <alignment/>
      <protection/>
    </xf>
    <xf numFmtId="204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196" fontId="0" fillId="0" borderId="0" xfId="21" applyFont="1" applyBorder="1" applyAlignment="1">
      <alignment/>
    </xf>
    <xf numFmtId="49" fontId="0" fillId="0" borderId="4" xfId="0" applyNumberFormat="1" applyBorder="1" applyAlignment="1">
      <alignment/>
    </xf>
    <xf numFmtId="196" fontId="0" fillId="0" borderId="4" xfId="21" applyBorder="1" applyAlignment="1">
      <alignment/>
    </xf>
    <xf numFmtId="196" fontId="0" fillId="0" borderId="4" xfId="21" applyFont="1" applyBorder="1" applyAlignment="1">
      <alignment/>
    </xf>
    <xf numFmtId="0" fontId="5" fillId="0" borderId="0" xfId="30" applyFont="1" applyBorder="1" applyAlignment="1">
      <alignment/>
      <protection/>
    </xf>
    <xf numFmtId="0" fontId="5" fillId="0" borderId="0" xfId="30" applyAlignment="1">
      <alignment/>
      <protection/>
    </xf>
    <xf numFmtId="0" fontId="7" fillId="0" borderId="0" xfId="0" applyFont="1" applyAlignment="1">
      <alignment/>
    </xf>
    <xf numFmtId="196" fontId="0" fillId="0" borderId="0" xfId="21" applyFont="1" applyAlignment="1">
      <alignment/>
    </xf>
    <xf numFmtId="196" fontId="7" fillId="0" borderId="0" xfId="2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196" fontId="0" fillId="0" borderId="0" xfId="21" applyFont="1" applyAlignment="1">
      <alignment/>
    </xf>
    <xf numFmtId="196" fontId="0" fillId="0" borderId="0" xfId="21" applyAlignment="1">
      <alignment/>
    </xf>
    <xf numFmtId="200" fontId="0" fillId="0" borderId="0" xfId="38" applyFont="1" applyBorder="1" applyAlignment="1">
      <alignment/>
    </xf>
    <xf numFmtId="200" fontId="0" fillId="0" borderId="0" xfId="38" applyFont="1" applyAlignment="1">
      <alignment/>
    </xf>
    <xf numFmtId="49" fontId="0" fillId="0" borderId="1" xfId="0" applyNumberFormat="1" applyBorder="1" applyAlignment="1">
      <alignment/>
    </xf>
    <xf numFmtId="196" fontId="0" fillId="0" borderId="1" xfId="21" applyFont="1" applyBorder="1" applyAlignment="1">
      <alignment/>
    </xf>
    <xf numFmtId="196" fontId="0" fillId="0" borderId="1" xfId="21" applyBorder="1" applyAlignment="1">
      <alignment/>
    </xf>
    <xf numFmtId="196" fontId="0" fillId="0" borderId="1" xfId="21" applyFont="1" applyBorder="1" applyAlignment="1">
      <alignment/>
    </xf>
    <xf numFmtId="49" fontId="0" fillId="0" borderId="5" xfId="0" applyNumberFormat="1" applyBorder="1" applyAlignment="1">
      <alignment/>
    </xf>
    <xf numFmtId="196" fontId="0" fillId="0" borderId="5" xfId="21" applyFont="1" applyBorder="1" applyAlignment="1">
      <alignment/>
    </xf>
    <xf numFmtId="196" fontId="0" fillId="0" borderId="5" xfId="21" applyBorder="1" applyAlignment="1">
      <alignment/>
    </xf>
    <xf numFmtId="196" fontId="0" fillId="0" borderId="0" xfId="21" applyBorder="1" applyAlignment="1">
      <alignment/>
    </xf>
    <xf numFmtId="49" fontId="0" fillId="0" borderId="6" xfId="0" applyNumberFormat="1" applyBorder="1" applyAlignment="1">
      <alignment/>
    </xf>
    <xf numFmtId="200" fontId="0" fillId="0" borderId="6" xfId="38" applyFont="1" applyBorder="1" applyAlignment="1">
      <alignment/>
    </xf>
    <xf numFmtId="196" fontId="0" fillId="0" borderId="6" xfId="21" applyBorder="1" applyAlignment="1">
      <alignment/>
    </xf>
    <xf numFmtId="200" fontId="0" fillId="0" borderId="6" xfId="38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196" fontId="0" fillId="0" borderId="7" xfId="21" applyFont="1" applyBorder="1" applyAlignment="1">
      <alignment/>
    </xf>
    <xf numFmtId="196" fontId="0" fillId="0" borderId="7" xfId="21" applyBorder="1" applyAlignment="1">
      <alignment/>
    </xf>
    <xf numFmtId="196" fontId="0" fillId="0" borderId="7" xfId="21" applyFont="1" applyBorder="1" applyAlignment="1">
      <alignment/>
    </xf>
    <xf numFmtId="200" fontId="0" fillId="0" borderId="6" xfId="38" applyBorder="1" applyAlignment="1">
      <alignment/>
    </xf>
    <xf numFmtId="0" fontId="0" fillId="0" borderId="0" xfId="0" applyFont="1" applyAlignment="1" quotePrefix="1">
      <alignment horizontal="left"/>
    </xf>
    <xf numFmtId="200" fontId="0" fillId="0" borderId="0" xfId="38" applyFont="1" applyAlignment="1">
      <alignment/>
    </xf>
    <xf numFmtId="200" fontId="7" fillId="0" borderId="0" xfId="38" applyFont="1" applyAlignment="1">
      <alignment/>
    </xf>
    <xf numFmtId="49" fontId="0" fillId="0" borderId="0" xfId="0" applyNumberFormat="1" applyBorder="1" applyAlignment="1" quotePrefix="1">
      <alignment/>
    </xf>
    <xf numFmtId="200" fontId="0" fillId="0" borderId="0" xfId="38" applyAlignment="1">
      <alignment/>
    </xf>
    <xf numFmtId="212" fontId="0" fillId="0" borderId="0" xfId="38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4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196" fontId="7" fillId="0" borderId="3" xfId="21" applyFont="1" applyBorder="1" applyAlignment="1">
      <alignment/>
    </xf>
    <xf numFmtId="49" fontId="7" fillId="0" borderId="3" xfId="0" applyNumberFormat="1" applyFont="1" applyBorder="1" applyAlignment="1">
      <alignment/>
    </xf>
    <xf numFmtId="0" fontId="5" fillId="0" borderId="0" xfId="30" applyFont="1" applyAlignment="1">
      <alignment/>
      <protection/>
    </xf>
    <xf numFmtId="0" fontId="5" fillId="0" borderId="0" xfId="0" applyFont="1" applyAlignment="1">
      <alignment/>
    </xf>
    <xf numFmtId="196" fontId="5" fillId="0" borderId="0" xfId="21" applyFont="1" applyAlignment="1">
      <alignment/>
    </xf>
    <xf numFmtId="0" fontId="5" fillId="0" borderId="0" xfId="0" applyFont="1" applyAlignment="1">
      <alignment vertical="center"/>
    </xf>
    <xf numFmtId="213" fontId="0" fillId="0" borderId="0" xfId="31" applyNumberFormat="1" applyFont="1" applyBorder="1" applyAlignment="1">
      <alignment/>
    </xf>
    <xf numFmtId="15" fontId="0" fillId="0" borderId="1" xfId="21" applyNumberFormat="1" applyFont="1" applyBorder="1" applyAlignment="1">
      <alignment/>
    </xf>
    <xf numFmtId="15" fontId="0" fillId="0" borderId="0" xfId="21" applyNumberFormat="1" applyAlignment="1">
      <alignment/>
    </xf>
    <xf numFmtId="0" fontId="7" fillId="0" borderId="3" xfId="0" applyFont="1" applyBorder="1" applyAlignment="1">
      <alignment vertical="center"/>
    </xf>
    <xf numFmtId="196" fontId="0" fillId="0" borderId="0" xfId="21" applyFont="1" applyBorder="1" applyAlignment="1">
      <alignment/>
    </xf>
    <xf numFmtId="214" fontId="0" fillId="0" borderId="0" xfId="16" applyNumberFormat="1" applyFont="1" applyBorder="1" applyAlignment="1">
      <alignment/>
    </xf>
    <xf numFmtId="49" fontId="0" fillId="0" borderId="8" xfId="0" applyNumberFormat="1" applyBorder="1" applyAlignment="1">
      <alignment/>
    </xf>
    <xf numFmtId="196" fontId="0" fillId="0" borderId="8" xfId="21" applyFont="1" applyBorder="1" applyAlignment="1">
      <alignment/>
    </xf>
    <xf numFmtId="196" fontId="0" fillId="0" borderId="8" xfId="21" applyBorder="1" applyAlignment="1">
      <alignment/>
    </xf>
    <xf numFmtId="214" fontId="0" fillId="0" borderId="0" xfId="16" applyNumberFormat="1" applyAlignment="1">
      <alignment vertical="center"/>
    </xf>
    <xf numFmtId="214" fontId="0" fillId="0" borderId="8" xfId="16" applyNumberFormat="1" applyBorder="1" applyAlignment="1">
      <alignment vertical="center"/>
    </xf>
    <xf numFmtId="214" fontId="0" fillId="0" borderId="5" xfId="16" applyNumberFormat="1" applyBorder="1" applyAlignment="1">
      <alignment vertical="center"/>
    </xf>
    <xf numFmtId="214" fontId="7" fillId="0" borderId="8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6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96" fontId="0" fillId="0" borderId="0" xfId="21" applyFont="1" applyAlignment="1">
      <alignment horizontal="right"/>
    </xf>
    <xf numFmtId="15" fontId="0" fillId="0" borderId="1" xfId="0" applyNumberFormat="1" applyBorder="1" applyAlignment="1">
      <alignment vertical="center"/>
    </xf>
    <xf numFmtId="213" fontId="0" fillId="0" borderId="0" xfId="31" applyNumberFormat="1" applyAlignment="1">
      <alignment horizontal="right" vertical="center"/>
    </xf>
    <xf numFmtId="0" fontId="0" fillId="0" borderId="6" xfId="0" applyBorder="1" applyAlignment="1">
      <alignment vertical="center"/>
    </xf>
    <xf numFmtId="200" fontId="0" fillId="0" borderId="0" xfId="38" applyFont="1" applyBorder="1" applyAlignment="1">
      <alignment/>
    </xf>
    <xf numFmtId="213" fontId="0" fillId="0" borderId="0" xfId="31" applyNumberFormat="1" applyAlignment="1">
      <alignment vertical="center"/>
    </xf>
    <xf numFmtId="200" fontId="0" fillId="0" borderId="0" xfId="0" applyNumberFormat="1" applyAlignment="1">
      <alignment vertical="center"/>
    </xf>
    <xf numFmtId="212" fontId="0" fillId="0" borderId="6" xfId="38" applyNumberFormat="1" applyFont="1" applyBorder="1" applyAlignment="1">
      <alignment/>
    </xf>
    <xf numFmtId="0" fontId="0" fillId="0" borderId="1" xfId="0" applyBorder="1" applyAlignment="1">
      <alignment vertical="center"/>
    </xf>
    <xf numFmtId="193" fontId="0" fillId="0" borderId="0" xfId="16" applyAlignment="1">
      <alignment vertical="center"/>
    </xf>
    <xf numFmtId="214" fontId="0" fillId="0" borderId="0" xfId="16" applyNumberFormat="1" applyBorder="1" applyAlignment="1">
      <alignment/>
    </xf>
    <xf numFmtId="41" fontId="0" fillId="0" borderId="1" xfId="0" applyNumberFormat="1" applyBorder="1" applyAlignment="1">
      <alignment vertical="center"/>
    </xf>
    <xf numFmtId="214" fontId="0" fillId="0" borderId="1" xfId="16" applyNumberFormat="1" applyBorder="1" applyAlignment="1">
      <alignment vertical="center"/>
    </xf>
    <xf numFmtId="196" fontId="0" fillId="0" borderId="0" xfId="21" applyFont="1" applyAlignment="1">
      <alignment horizontal="center"/>
    </xf>
    <xf numFmtId="0" fontId="0" fillId="0" borderId="2" xfId="0" applyBorder="1" applyAlignment="1">
      <alignment horizontal="center" vertical="center"/>
    </xf>
    <xf numFmtId="196" fontId="0" fillId="0" borderId="2" xfId="21" applyFont="1" applyBorder="1" applyAlignment="1">
      <alignment horizontal="center"/>
    </xf>
  </cellXfs>
  <cellStyles count="51">
    <cellStyle name="Normal" xfId="0"/>
    <cellStyle name="%NO SIGN" xfId="15"/>
    <cellStyle name="Comma" xfId="16"/>
    <cellStyle name="Comma - Zero (-)" xfId="17"/>
    <cellStyle name="Comma - Zero (+)" xfId="18"/>
    <cellStyle name="Comma [0]" xfId="19"/>
    <cellStyle name="Comma [0] - Credits" xfId="20"/>
    <cellStyle name="Comma [0] - Debits" xfId="21"/>
    <cellStyle name="Comma 0.0" xfId="22"/>
    <cellStyle name="Comma 0.00" xfId="23"/>
    <cellStyle name="Comma 0.000" xfId="24"/>
    <cellStyle name="Comma 0.0000" xfId="25"/>
    <cellStyle name="Comma 0.00000" xfId="26"/>
    <cellStyle name="Comma 0.000000" xfId="27"/>
    <cellStyle name="Comma-Credits" xfId="28"/>
    <cellStyle name="Comma-Debits" xfId="29"/>
    <cellStyle name="Company Name" xfId="30"/>
    <cellStyle name="Currency" xfId="31"/>
    <cellStyle name="Currency - Credits" xfId="32"/>
    <cellStyle name="Currency - Debits" xfId="33"/>
    <cellStyle name="Currency - Zero (-)" xfId="34"/>
    <cellStyle name="Currency - Zero (+)" xfId="35"/>
    <cellStyle name="Currency [0]" xfId="36"/>
    <cellStyle name="Currency [0] - Credits" xfId="37"/>
    <cellStyle name="Currency [0] - Debits" xfId="38"/>
    <cellStyle name="Currency 0.0" xfId="39"/>
    <cellStyle name="Currency 0.00" xfId="40"/>
    <cellStyle name="Currency 0.000" xfId="41"/>
    <cellStyle name="Currency 0.0000" xfId="42"/>
    <cellStyle name="Currency 0.00000" xfId="43"/>
    <cellStyle name="Currency 0.000000" xfId="44"/>
    <cellStyle name="DASH $" xfId="45"/>
    <cellStyle name="Date/ftr" xfId="46"/>
    <cellStyle name="Followed Hyperlink" xfId="47"/>
    <cellStyle name="Header line" xfId="48"/>
    <cellStyle name="Hyperlink" xfId="49"/>
    <cellStyle name="Percent" xfId="50"/>
    <cellStyle name="Percent %" xfId="51"/>
    <cellStyle name="Percent 0.0%" xfId="52"/>
    <cellStyle name="Percent 0.00%" xfId="53"/>
    <cellStyle name="Percent 0.000%" xfId="54"/>
    <cellStyle name="Percent 0.0000%" xfId="55"/>
    <cellStyle name="Percent 0.00000%" xfId="56"/>
    <cellStyle name="Percent 0.000000%" xfId="57"/>
    <cellStyle name="Thick Line" xfId="58"/>
    <cellStyle name="Thin Line" xfId="59"/>
    <cellStyle name="Year" xfId="60"/>
    <cellStyle name="Year1" xfId="61"/>
    <cellStyle name="Year2" xfId="62"/>
    <cellStyle name="Zero (-)" xfId="63"/>
    <cellStyle name="Zero (+)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2"/>
  <sheetViews>
    <sheetView showGridLines="0" tabSelected="1" zoomScale="75" zoomScaleNormal="75" workbookViewId="0" topLeftCell="A30">
      <selection activeCell="C34" sqref="C34"/>
    </sheetView>
  </sheetViews>
  <sheetFormatPr defaultColWidth="9.140625" defaultRowHeight="13.5" customHeight="1"/>
  <cols>
    <col min="1" max="2" width="2.28125" style="15" customWidth="1"/>
    <col min="3" max="3" width="48.8515625" style="15" customWidth="1"/>
    <col min="4" max="4" width="11.421875" style="11" customWidth="1"/>
    <col min="5" max="5" width="3.00390625" style="18" customWidth="1"/>
    <col min="6" max="6" width="10.57421875" style="18" hidden="1" customWidth="1"/>
    <col min="7" max="7" width="11.57421875" style="11" customWidth="1"/>
    <col min="8" max="8" width="2.8515625" style="1" customWidth="1"/>
    <col min="9" max="9" width="12.421875" style="1" hidden="1" customWidth="1"/>
    <col min="10" max="10" width="9.140625" style="1" hidden="1" customWidth="1"/>
    <col min="11" max="11" width="10.28125" style="1" hidden="1" customWidth="1"/>
    <col min="12" max="12" width="11.00390625" style="1" customWidth="1"/>
    <col min="13" max="13" width="9.140625" style="1" hidden="1" customWidth="1"/>
    <col min="14" max="16384" width="9.140625" style="1" customWidth="1"/>
  </cols>
  <sheetData>
    <row r="3" spans="1:7" s="54" customFormat="1" ht="18.75" customHeight="1">
      <c r="A3" s="8" t="s">
        <v>54</v>
      </c>
      <c r="B3" s="51"/>
      <c r="C3" s="52"/>
      <c r="D3" s="53"/>
      <c r="E3" s="53"/>
      <c r="F3" s="53"/>
      <c r="G3" s="53"/>
    </row>
    <row r="4" spans="1:7" s="54" customFormat="1" ht="18.75" customHeight="1">
      <c r="A4" s="8" t="s">
        <v>51</v>
      </c>
      <c r="B4" s="51"/>
      <c r="C4" s="52"/>
      <c r="D4" s="53"/>
      <c r="E4" s="53"/>
      <c r="F4" s="53"/>
      <c r="G4" s="53"/>
    </row>
    <row r="5" spans="1:12" s="2" customFormat="1" ht="13.5" customHeight="1" thickBot="1">
      <c r="A5" s="50" t="s">
        <v>8</v>
      </c>
      <c r="B5" s="48"/>
      <c r="C5" s="48"/>
      <c r="D5" s="49"/>
      <c r="E5" s="49"/>
      <c r="F5" s="49"/>
      <c r="G5" s="49"/>
      <c r="H5" s="58"/>
      <c r="I5" s="58"/>
      <c r="J5" s="58"/>
      <c r="K5" s="58"/>
      <c r="L5" s="58"/>
    </row>
    <row r="6" spans="1:7" ht="12.75" customHeight="1">
      <c r="A6" s="13"/>
      <c r="B6" s="13"/>
      <c r="C6" s="13"/>
      <c r="D6" s="17"/>
      <c r="G6" s="17"/>
    </row>
    <row r="7" spans="1:12" ht="12.75" customHeight="1">
      <c r="A7" s="13"/>
      <c r="B7" s="13"/>
      <c r="C7" s="13"/>
      <c r="D7" s="56">
        <v>38226</v>
      </c>
      <c r="E7" s="57"/>
      <c r="F7" s="56">
        <v>37072</v>
      </c>
      <c r="G7" s="56">
        <v>37862</v>
      </c>
      <c r="K7" s="68" t="s">
        <v>39</v>
      </c>
      <c r="L7" s="75">
        <v>37955</v>
      </c>
    </row>
    <row r="8" spans="1:12" ht="12.75" customHeight="1">
      <c r="A8" s="16" t="s">
        <v>0</v>
      </c>
      <c r="B8" s="13"/>
      <c r="C8" s="13"/>
      <c r="D8" s="17" t="s">
        <v>33</v>
      </c>
      <c r="F8" s="17"/>
      <c r="G8" s="17" t="s">
        <v>33</v>
      </c>
      <c r="L8" s="73" t="s">
        <v>45</v>
      </c>
    </row>
    <row r="9" spans="1:6" ht="12.75" customHeight="1">
      <c r="A9" s="13"/>
      <c r="B9" s="13"/>
      <c r="C9" s="3"/>
      <c r="F9" s="11"/>
    </row>
    <row r="10" spans="1:7" ht="12.75" customHeight="1">
      <c r="A10" s="13" t="s">
        <v>1</v>
      </c>
      <c r="B10" s="13"/>
      <c r="C10" s="3"/>
      <c r="D10" s="4"/>
      <c r="F10" s="4"/>
      <c r="G10" s="4"/>
    </row>
    <row r="11" spans="1:13" ht="12.75" customHeight="1" hidden="1">
      <c r="A11" s="13"/>
      <c r="B11" s="13" t="s">
        <v>25</v>
      </c>
      <c r="C11" s="3"/>
      <c r="D11" s="19">
        <v>0</v>
      </c>
      <c r="F11" s="19">
        <v>750</v>
      </c>
      <c r="G11" s="19">
        <v>0</v>
      </c>
      <c r="I11" s="69" t="s">
        <v>40</v>
      </c>
      <c r="K11" s="64">
        <v>0</v>
      </c>
      <c r="M11" s="70"/>
    </row>
    <row r="12" spans="1:13" ht="12.75" customHeight="1">
      <c r="A12" s="13"/>
      <c r="B12" s="13" t="s">
        <v>63</v>
      </c>
      <c r="C12" s="3"/>
      <c r="D12" s="19">
        <v>2790</v>
      </c>
      <c r="F12" s="19"/>
      <c r="G12" s="19">
        <v>0</v>
      </c>
      <c r="I12" s="69"/>
      <c r="K12" s="64"/>
      <c r="L12" s="76">
        <v>39</v>
      </c>
      <c r="M12" s="70"/>
    </row>
    <row r="13" spans="1:13" ht="12.75" customHeight="1">
      <c r="A13" s="13"/>
      <c r="B13" s="13" t="s">
        <v>2</v>
      </c>
      <c r="C13" s="3"/>
      <c r="D13" s="11">
        <v>8319</v>
      </c>
      <c r="F13" s="11">
        <v>4381</v>
      </c>
      <c r="G13" s="11">
        <v>8222</v>
      </c>
      <c r="H13" s="11"/>
      <c r="I13" s="69">
        <f>G13-D13</f>
        <v>-97</v>
      </c>
      <c r="K13" s="64">
        <v>4891</v>
      </c>
      <c r="L13" s="74">
        <v>7470</v>
      </c>
      <c r="M13" s="70">
        <f>K13-D13</f>
        <v>-3428</v>
      </c>
    </row>
    <row r="14" spans="1:13" ht="12.75" customHeight="1">
      <c r="A14" s="13"/>
      <c r="B14" s="13" t="s">
        <v>72</v>
      </c>
      <c r="C14" s="3"/>
      <c r="D14" s="11">
        <v>1500</v>
      </c>
      <c r="F14" s="11"/>
      <c r="G14" s="11">
        <v>0</v>
      </c>
      <c r="H14" s="11"/>
      <c r="I14" s="69"/>
      <c r="K14" s="64"/>
      <c r="L14" s="74">
        <v>0</v>
      </c>
      <c r="M14" s="70"/>
    </row>
    <row r="15" spans="1:13" ht="12.75" customHeight="1">
      <c r="A15" s="13"/>
      <c r="B15" s="13" t="s">
        <v>30</v>
      </c>
      <c r="C15" s="3"/>
      <c r="D15" s="11">
        <v>5037</v>
      </c>
      <c r="F15" s="11">
        <v>2638</v>
      </c>
      <c r="G15" s="11">
        <v>4324</v>
      </c>
      <c r="H15" s="11"/>
      <c r="I15" s="69">
        <f>G15-D15</f>
        <v>-713</v>
      </c>
      <c r="K15" s="64">
        <v>2580</v>
      </c>
      <c r="L15" s="74">
        <v>4824</v>
      </c>
      <c r="M15" s="70">
        <f>K15-D15</f>
        <v>-2457</v>
      </c>
    </row>
    <row r="16" spans="1:13" ht="12.75" customHeight="1">
      <c r="A16" s="13"/>
      <c r="B16" s="13" t="s">
        <v>3</v>
      </c>
      <c r="C16" s="3"/>
      <c r="D16" s="11">
        <v>213</v>
      </c>
      <c r="F16" s="11"/>
      <c r="G16" s="11">
        <v>299</v>
      </c>
      <c r="H16" s="11"/>
      <c r="I16" s="69"/>
      <c r="K16" s="64"/>
      <c r="L16" s="74">
        <v>275</v>
      </c>
      <c r="M16" s="70"/>
    </row>
    <row r="17" spans="1:13" ht="12.75" customHeight="1">
      <c r="A17" s="13"/>
      <c r="B17" s="3" t="s">
        <v>81</v>
      </c>
      <c r="C17" s="42"/>
      <c r="D17" s="4">
        <v>22</v>
      </c>
      <c r="E17" s="28"/>
      <c r="F17" s="4">
        <v>359</v>
      </c>
      <c r="G17" s="4">
        <v>47</v>
      </c>
      <c r="H17" s="4"/>
      <c r="I17" s="69">
        <f>G17-D17</f>
        <v>25</v>
      </c>
      <c r="K17" s="64">
        <v>117</v>
      </c>
      <c r="L17" s="4">
        <v>47</v>
      </c>
      <c r="M17" s="70">
        <f>K17-D17</f>
        <v>95</v>
      </c>
    </row>
    <row r="18" spans="1:13" ht="16.5" customHeight="1" thickBot="1">
      <c r="A18" s="25"/>
      <c r="B18" s="25"/>
      <c r="C18" s="25"/>
      <c r="D18" s="26">
        <f>SUM(D11:D17)</f>
        <v>17881</v>
      </c>
      <c r="E18" s="27"/>
      <c r="F18" s="26">
        <f>SUM(F11:F17)</f>
        <v>8128</v>
      </c>
      <c r="G18" s="26">
        <f>SUM(G11:G17)</f>
        <v>12892</v>
      </c>
      <c r="H18" s="26"/>
      <c r="I18" s="69">
        <f>SUM(I13:I17)</f>
        <v>-785</v>
      </c>
      <c r="K18" s="65">
        <f>SUM(K11:K17)</f>
        <v>7588</v>
      </c>
      <c r="L18" s="26">
        <f>SUM(L12:L17)</f>
        <v>12655</v>
      </c>
      <c r="M18" s="69">
        <f>SUM(M13:M17)</f>
        <v>-5790</v>
      </c>
    </row>
    <row r="19" spans="1:13" ht="12.75" customHeight="1">
      <c r="A19" s="3"/>
      <c r="B19" s="3"/>
      <c r="C19" s="3"/>
      <c r="D19" s="4"/>
      <c r="E19" s="28"/>
      <c r="F19" s="4"/>
      <c r="G19" s="4"/>
      <c r="H19" s="4"/>
      <c r="K19" s="64"/>
      <c r="L19" s="4"/>
      <c r="M19" s="70"/>
    </row>
    <row r="20" spans="1:13" ht="12.75" customHeight="1">
      <c r="A20" s="3" t="s">
        <v>31</v>
      </c>
      <c r="B20" s="3"/>
      <c r="C20" s="3"/>
      <c r="D20" s="4">
        <v>10438</v>
      </c>
      <c r="E20" s="28"/>
      <c r="F20" s="4">
        <v>14936</v>
      </c>
      <c r="G20" s="4">
        <v>12722</v>
      </c>
      <c r="H20" s="4"/>
      <c r="I20" s="69">
        <f>G20-D20-2072</f>
        <v>212</v>
      </c>
      <c r="K20" s="64">
        <v>6313</v>
      </c>
      <c r="L20" s="4">
        <v>12242</v>
      </c>
      <c r="M20" s="70">
        <f>K20-D20</f>
        <v>-4125</v>
      </c>
    </row>
    <row r="21" spans="1:13" ht="12.75" customHeight="1">
      <c r="A21" s="3" t="s">
        <v>35</v>
      </c>
      <c r="B21" s="3"/>
      <c r="C21" s="3"/>
      <c r="D21" s="4">
        <v>3515</v>
      </c>
      <c r="E21" s="28"/>
      <c r="F21" s="4">
        <v>183</v>
      </c>
      <c r="G21" s="4">
        <f>3405+110</f>
        <v>3515</v>
      </c>
      <c r="H21" s="4"/>
      <c r="I21" s="69"/>
      <c r="K21" s="64"/>
      <c r="L21" s="4">
        <v>3515</v>
      </c>
      <c r="M21" s="70"/>
    </row>
    <row r="22" spans="1:13" ht="12.75" customHeight="1">
      <c r="A22" s="3" t="s">
        <v>48</v>
      </c>
      <c r="B22" s="3"/>
      <c r="C22" s="3"/>
      <c r="D22" s="4">
        <v>0</v>
      </c>
      <c r="E22" s="28"/>
      <c r="F22" s="4"/>
      <c r="G22" s="4">
        <v>1500</v>
      </c>
      <c r="H22" s="4"/>
      <c r="I22" s="69"/>
      <c r="K22" s="64"/>
      <c r="L22" s="4">
        <v>1500</v>
      </c>
      <c r="M22" s="70"/>
    </row>
    <row r="23" spans="1:13" ht="12.75" customHeight="1">
      <c r="A23" s="3" t="s">
        <v>82</v>
      </c>
      <c r="B23" s="3"/>
      <c r="C23" s="3"/>
      <c r="D23" s="4">
        <v>1039</v>
      </c>
      <c r="E23" s="28"/>
      <c r="F23" s="4"/>
      <c r="G23" s="4">
        <v>896</v>
      </c>
      <c r="H23" s="4"/>
      <c r="I23" s="69"/>
      <c r="K23" s="64"/>
      <c r="L23" s="4">
        <v>896</v>
      </c>
      <c r="M23" s="70"/>
    </row>
    <row r="24" spans="1:13" ht="12.75" customHeight="1">
      <c r="A24" s="21" t="s">
        <v>26</v>
      </c>
      <c r="B24" s="21"/>
      <c r="C24" s="21"/>
      <c r="D24" s="22">
        <v>86</v>
      </c>
      <c r="E24" s="23"/>
      <c r="F24" s="22"/>
      <c r="G24" s="22">
        <v>35</v>
      </c>
      <c r="H24" s="22"/>
      <c r="I24" s="69">
        <f>G24-D24</f>
        <v>-51</v>
      </c>
      <c r="K24" s="64">
        <v>0</v>
      </c>
      <c r="L24" s="22">
        <v>23</v>
      </c>
      <c r="M24" s="70"/>
    </row>
    <row r="25" spans="1:13" ht="16.5" customHeight="1" thickBot="1">
      <c r="A25" s="29"/>
      <c r="B25" s="29"/>
      <c r="C25" s="29"/>
      <c r="D25" s="30">
        <f>SUM(D18:D24)</f>
        <v>32959</v>
      </c>
      <c r="E25" s="31"/>
      <c r="F25" s="30">
        <f>SUM(F18:F24)</f>
        <v>23247</v>
      </c>
      <c r="G25" s="30">
        <f>SUM(G18:G24)</f>
        <v>31560</v>
      </c>
      <c r="H25" s="30"/>
      <c r="I25" s="69" t="s">
        <v>40</v>
      </c>
      <c r="K25" s="67" t="e">
        <f>K18+K20+#REF!+K24+#REF!</f>
        <v>#REF!</v>
      </c>
      <c r="L25" s="30">
        <f>SUM(L18:L24)</f>
        <v>30831</v>
      </c>
      <c r="M25" s="70"/>
    </row>
    <row r="26" spans="1:13" ht="12.75" customHeight="1" thickTop="1">
      <c r="A26" s="3"/>
      <c r="B26" s="3"/>
      <c r="C26" s="3"/>
      <c r="D26" s="4"/>
      <c r="E26" s="28"/>
      <c r="F26" s="4"/>
      <c r="G26" s="4"/>
      <c r="H26" s="4"/>
      <c r="K26" s="64"/>
      <c r="L26" s="4"/>
      <c r="M26" s="70"/>
    </row>
    <row r="27" spans="1:13" ht="12.75" customHeight="1">
      <c r="A27" s="33" t="s">
        <v>4</v>
      </c>
      <c r="B27" s="3"/>
      <c r="C27" s="3"/>
      <c r="D27" s="4"/>
      <c r="E27" s="28"/>
      <c r="F27" s="4"/>
      <c r="G27" s="4"/>
      <c r="H27" s="4"/>
      <c r="K27" s="64"/>
      <c r="L27" s="4"/>
      <c r="M27" s="70"/>
    </row>
    <row r="28" spans="1:13" ht="12.75" customHeight="1">
      <c r="A28" s="3"/>
      <c r="B28" s="3"/>
      <c r="C28" s="3"/>
      <c r="D28" s="4"/>
      <c r="E28" s="28"/>
      <c r="F28" s="4"/>
      <c r="G28" s="4"/>
      <c r="H28" s="4"/>
      <c r="K28" s="64"/>
      <c r="L28" s="4"/>
      <c r="M28" s="70"/>
    </row>
    <row r="29" spans="1:13" ht="12.75" customHeight="1">
      <c r="A29" s="3" t="s">
        <v>1</v>
      </c>
      <c r="B29" s="3"/>
      <c r="C29" s="3"/>
      <c r="D29" s="4"/>
      <c r="E29" s="28"/>
      <c r="F29" s="4"/>
      <c r="G29" s="4"/>
      <c r="H29" s="4"/>
      <c r="K29" s="64"/>
      <c r="L29" s="4"/>
      <c r="M29" s="70"/>
    </row>
    <row r="30" spans="1:13" ht="15">
      <c r="A30" s="3"/>
      <c r="B30" s="3" t="s">
        <v>34</v>
      </c>
      <c r="C30" s="3"/>
      <c r="D30" s="55">
        <v>0</v>
      </c>
      <c r="E30" s="28"/>
      <c r="F30" s="55">
        <v>4792</v>
      </c>
      <c r="G30" s="55">
        <v>314</v>
      </c>
      <c r="H30" s="55"/>
      <c r="I30" s="70" t="s">
        <v>40</v>
      </c>
      <c r="K30" s="64">
        <v>0</v>
      </c>
      <c r="L30" s="55">
        <v>0</v>
      </c>
      <c r="M30" s="70"/>
    </row>
    <row r="31" spans="1:13" ht="15">
      <c r="A31" s="3"/>
      <c r="B31" s="3" t="s">
        <v>5</v>
      </c>
      <c r="C31" s="3"/>
      <c r="D31" s="60">
        <v>8030</v>
      </c>
      <c r="E31" s="84"/>
      <c r="F31" s="60"/>
      <c r="G31" s="60">
        <v>6387</v>
      </c>
      <c r="H31" s="60"/>
      <c r="I31" s="64">
        <f>D31-G31-2567-600-376</f>
        <v>-1900</v>
      </c>
      <c r="J31" s="64"/>
      <c r="K31" s="64">
        <v>4360</v>
      </c>
      <c r="L31" s="60">
        <v>7135</v>
      </c>
      <c r="M31" s="70">
        <f>D31-K31-2567-600-376</f>
        <v>127</v>
      </c>
    </row>
    <row r="32" spans="1:13" ht="12.75" customHeight="1">
      <c r="A32" s="3"/>
      <c r="B32" s="3" t="s">
        <v>83</v>
      </c>
      <c r="C32" s="3"/>
      <c r="D32" s="60">
        <v>1093</v>
      </c>
      <c r="E32" s="28"/>
      <c r="F32" s="55"/>
      <c r="G32" s="4">
        <v>2549</v>
      </c>
      <c r="H32" s="60"/>
      <c r="I32" s="70"/>
      <c r="K32" s="64"/>
      <c r="L32" s="60">
        <v>1710</v>
      </c>
      <c r="M32" s="70"/>
    </row>
    <row r="33" spans="1:13" ht="12.75" customHeight="1">
      <c r="A33" s="3"/>
      <c r="B33" s="3" t="s">
        <v>84</v>
      </c>
      <c r="C33" s="3"/>
      <c r="D33" s="4">
        <v>2302</v>
      </c>
      <c r="E33" s="28"/>
      <c r="F33" s="4">
        <v>2016</v>
      </c>
      <c r="G33" s="4">
        <v>1527</v>
      </c>
      <c r="H33" s="4"/>
      <c r="I33" s="70"/>
      <c r="K33" s="64"/>
      <c r="L33" s="4">
        <v>1473</v>
      </c>
      <c r="M33" s="70"/>
    </row>
    <row r="34" spans="1:13" ht="12.75" customHeight="1">
      <c r="A34" s="21"/>
      <c r="B34" s="21" t="s">
        <v>36</v>
      </c>
      <c r="C34" s="21"/>
      <c r="D34" s="22">
        <v>208</v>
      </c>
      <c r="E34" s="23"/>
      <c r="F34" s="22"/>
      <c r="G34" s="22">
        <v>5</v>
      </c>
      <c r="H34" s="22"/>
      <c r="I34" s="85">
        <f>D34-G34</f>
        <v>203</v>
      </c>
      <c r="J34" s="82"/>
      <c r="K34" s="86">
        <v>-14</v>
      </c>
      <c r="L34" s="22">
        <v>208</v>
      </c>
      <c r="M34" s="70">
        <f>D34-K34</f>
        <v>222</v>
      </c>
    </row>
    <row r="35" spans="1:13" ht="12.75" customHeight="1" hidden="1">
      <c r="A35" s="21"/>
      <c r="B35" s="21" t="s">
        <v>37</v>
      </c>
      <c r="C35" s="21"/>
      <c r="D35" s="22">
        <v>0</v>
      </c>
      <c r="E35" s="23"/>
      <c r="F35" s="22"/>
      <c r="G35" s="22">
        <v>0</v>
      </c>
      <c r="H35" s="22"/>
      <c r="I35" s="70">
        <f>D35-G35+2072+5253</f>
        <v>7325</v>
      </c>
      <c r="K35" s="64">
        <f>-1654+4223+4936-559</f>
        <v>6946</v>
      </c>
      <c r="L35" s="22">
        <v>0</v>
      </c>
      <c r="M35" s="70">
        <f>D35-K35+2072+5253</f>
        <v>379</v>
      </c>
    </row>
    <row r="36" spans="1:13" ht="16.5" customHeight="1" thickBot="1">
      <c r="A36" s="3"/>
      <c r="B36" s="3"/>
      <c r="C36" s="3"/>
      <c r="D36" s="4">
        <f>SUM(D30:D35)</f>
        <v>11633</v>
      </c>
      <c r="E36" s="28"/>
      <c r="F36" s="4">
        <f>SUM(F30:F35)</f>
        <v>6808</v>
      </c>
      <c r="G36" s="4">
        <f>SUM(G30:G35)</f>
        <v>10782</v>
      </c>
      <c r="H36" s="4"/>
      <c r="I36" s="70">
        <f>SUM(I31:I35)</f>
        <v>5628</v>
      </c>
      <c r="K36" s="65">
        <f>SUM(K30:K35)</f>
        <v>11292</v>
      </c>
      <c r="L36" s="4">
        <f>SUM(L31:L35)</f>
        <v>10526</v>
      </c>
      <c r="M36" s="70">
        <f>SUM(M31:M35)</f>
        <v>728</v>
      </c>
    </row>
    <row r="37" spans="1:13" ht="12.75" customHeight="1">
      <c r="A37" s="3"/>
      <c r="B37" s="3"/>
      <c r="C37" s="3"/>
      <c r="D37" s="4"/>
      <c r="E37" s="28"/>
      <c r="F37" s="4"/>
      <c r="G37" s="4"/>
      <c r="H37" s="4"/>
      <c r="I37" s="70"/>
      <c r="K37" s="64"/>
      <c r="L37" s="4"/>
      <c r="M37" s="70"/>
    </row>
    <row r="38" spans="1:13" ht="12.75" customHeight="1">
      <c r="A38" s="3" t="s">
        <v>85</v>
      </c>
      <c r="B38" s="3"/>
      <c r="C38" s="3"/>
      <c r="D38" s="4">
        <v>3206</v>
      </c>
      <c r="E38" s="28"/>
      <c r="F38" s="4">
        <v>3527</v>
      </c>
      <c r="G38" s="4">
        <v>2414</v>
      </c>
      <c r="H38" s="4"/>
      <c r="I38" s="70" t="e">
        <f>#REF!+D38-#REF!-G38</f>
        <v>#REF!</v>
      </c>
      <c r="K38" s="64">
        <v>200</v>
      </c>
      <c r="L38" s="4">
        <v>2066</v>
      </c>
      <c r="M38" s="70" t="e">
        <f>#REF!+D38-#REF!-K38</f>
        <v>#REF!</v>
      </c>
    </row>
    <row r="39" spans="1:13" ht="12.75" customHeight="1">
      <c r="A39" s="3"/>
      <c r="B39" s="3"/>
      <c r="C39" s="3"/>
      <c r="D39" s="4"/>
      <c r="E39" s="28"/>
      <c r="F39" s="4"/>
      <c r="G39" s="4"/>
      <c r="H39" s="4"/>
      <c r="K39" s="64"/>
      <c r="L39" s="4"/>
      <c r="M39" s="70"/>
    </row>
    <row r="40" spans="1:13" ht="16.5" customHeight="1" thickBot="1">
      <c r="A40" s="34"/>
      <c r="B40" s="34"/>
      <c r="C40" s="34"/>
      <c r="D40" s="35">
        <f>SUM(D36:D39)</f>
        <v>14839</v>
      </c>
      <c r="E40" s="36"/>
      <c r="F40" s="35">
        <f>SUM(F36:F39)</f>
        <v>10335</v>
      </c>
      <c r="G40" s="35">
        <f>SUM(G36:G39)</f>
        <v>13196</v>
      </c>
      <c r="H40" s="35"/>
      <c r="I40" s="70" t="s">
        <v>40</v>
      </c>
      <c r="K40" s="65">
        <f>K36+K38</f>
        <v>11492</v>
      </c>
      <c r="L40" s="35">
        <f>SUM(L36:L39)</f>
        <v>12592</v>
      </c>
      <c r="M40" s="70"/>
    </row>
    <row r="41" spans="1:13" ht="12.75" customHeight="1">
      <c r="A41" s="3"/>
      <c r="B41" s="3"/>
      <c r="C41" s="3"/>
      <c r="D41" s="4"/>
      <c r="E41" s="28"/>
      <c r="F41" s="4"/>
      <c r="G41" s="4"/>
      <c r="H41" s="4"/>
      <c r="K41" s="64"/>
      <c r="L41" s="4"/>
      <c r="M41" s="70"/>
    </row>
    <row r="42" spans="1:13" ht="12.75" customHeight="1" hidden="1">
      <c r="A42" s="13" t="s">
        <v>47</v>
      </c>
      <c r="B42" s="13"/>
      <c r="C42" s="3"/>
      <c r="F42" s="11"/>
      <c r="H42" s="11"/>
      <c r="K42" s="64"/>
      <c r="L42" s="11"/>
      <c r="M42" s="70"/>
    </row>
    <row r="43" spans="1:13" ht="12.75" customHeight="1">
      <c r="A43" s="13"/>
      <c r="B43" s="13"/>
      <c r="C43" s="3"/>
      <c r="F43" s="11"/>
      <c r="H43" s="11"/>
      <c r="K43" s="64"/>
      <c r="L43" s="11"/>
      <c r="M43" s="70"/>
    </row>
    <row r="44" spans="1:13" ht="12.75" customHeight="1">
      <c r="A44" s="16" t="s">
        <v>6</v>
      </c>
      <c r="B44" s="13"/>
      <c r="C44" s="3"/>
      <c r="F44" s="11"/>
      <c r="H44" s="11"/>
      <c r="K44" s="64"/>
      <c r="L44" s="11"/>
      <c r="M44" s="70"/>
    </row>
    <row r="45" spans="1:13" ht="12.75" customHeight="1">
      <c r="A45" s="13"/>
      <c r="B45" s="13"/>
      <c r="C45" s="3"/>
      <c r="F45" s="11"/>
      <c r="H45" s="11"/>
      <c r="K45" s="64"/>
      <c r="L45" s="11"/>
      <c r="M45" s="70"/>
    </row>
    <row r="46" spans="1:13" ht="12.75" customHeight="1">
      <c r="A46" s="13" t="s">
        <v>59</v>
      </c>
      <c r="B46" s="13"/>
      <c r="C46" s="3"/>
      <c r="D46" s="11">
        <v>10347</v>
      </c>
      <c r="F46" s="11">
        <v>7310</v>
      </c>
      <c r="G46" s="11">
        <v>10347</v>
      </c>
      <c r="H46" s="11"/>
      <c r="I46" s="69">
        <f>D46-G46</f>
        <v>0</v>
      </c>
      <c r="K46" s="64">
        <v>1465</v>
      </c>
      <c r="L46" s="11">
        <v>10347</v>
      </c>
      <c r="M46" s="70">
        <f>D46-K46</f>
        <v>8882</v>
      </c>
    </row>
    <row r="47" spans="1:13" ht="12.75" customHeight="1">
      <c r="A47" s="13" t="s">
        <v>46</v>
      </c>
      <c r="B47" s="13"/>
      <c r="C47" s="3"/>
      <c r="D47" s="11">
        <f>2218</f>
        <v>2218</v>
      </c>
      <c r="F47" s="11"/>
      <c r="G47" s="11">
        <v>2218</v>
      </c>
      <c r="H47" s="11"/>
      <c r="K47" s="64"/>
      <c r="L47" s="11">
        <v>2218</v>
      </c>
      <c r="M47" s="70"/>
    </row>
    <row r="48" spans="1:13" ht="12.75" customHeight="1">
      <c r="A48" s="13" t="s">
        <v>7</v>
      </c>
      <c r="B48" s="13"/>
      <c r="C48" s="3"/>
      <c r="D48" s="11">
        <f>5253+1500+45</f>
        <v>6798</v>
      </c>
      <c r="F48" s="11">
        <v>1426</v>
      </c>
      <c r="G48" s="11">
        <v>6753</v>
      </c>
      <c r="H48" s="11"/>
      <c r="I48" s="69">
        <f>D48-G48</f>
        <v>45</v>
      </c>
      <c r="K48" s="64"/>
      <c r="L48" s="11">
        <v>6753</v>
      </c>
      <c r="M48" s="70">
        <f>D48-K48</f>
        <v>6798</v>
      </c>
    </row>
    <row r="49" spans="1:13" ht="12.75" customHeight="1">
      <c r="A49" s="21" t="s">
        <v>73</v>
      </c>
      <c r="B49" s="21"/>
      <c r="C49" s="21"/>
      <c r="D49" s="22">
        <f>'Stmt of Ops'!K33</f>
        <v>-1243</v>
      </c>
      <c r="E49" s="23"/>
      <c r="F49" s="22">
        <v>3376</v>
      </c>
      <c r="G49" s="22">
        <v>-954</v>
      </c>
      <c r="H49" s="22"/>
      <c r="I49" s="69">
        <f>D49-G49</f>
        <v>-289</v>
      </c>
      <c r="K49" s="64">
        <f>852+509+50</f>
        <v>1411</v>
      </c>
      <c r="L49" s="22">
        <v>-1079</v>
      </c>
      <c r="M49" s="70">
        <f>D49-K49</f>
        <v>-2654</v>
      </c>
    </row>
    <row r="50" spans="1:13" ht="16.5" customHeight="1">
      <c r="A50" s="34"/>
      <c r="B50" s="34"/>
      <c r="C50" s="34"/>
      <c r="D50" s="35">
        <f>SUM(D46:D49)</f>
        <v>18120</v>
      </c>
      <c r="E50" s="36"/>
      <c r="F50" s="35">
        <f>SUM(F46:F49)</f>
        <v>12112</v>
      </c>
      <c r="G50" s="35">
        <f>SUM(G46:G49)</f>
        <v>18364</v>
      </c>
      <c r="H50" s="35"/>
      <c r="I50" s="69" t="s">
        <v>40</v>
      </c>
      <c r="K50" s="66">
        <f>K46+K49</f>
        <v>2876</v>
      </c>
      <c r="L50" s="35">
        <f>SUM(L46:L49)</f>
        <v>18239</v>
      </c>
      <c r="M50" s="70"/>
    </row>
    <row r="51" spans="1:13" ht="16.5" customHeight="1" thickBot="1">
      <c r="A51" s="29"/>
      <c r="B51" s="29"/>
      <c r="C51" s="29"/>
      <c r="D51" s="30">
        <f>D40+D50</f>
        <v>32959</v>
      </c>
      <c r="E51" s="38"/>
      <c r="F51" s="30">
        <f>F40+F50</f>
        <v>22447</v>
      </c>
      <c r="G51" s="30">
        <f>G40+G50</f>
        <v>31560</v>
      </c>
      <c r="H51" s="30"/>
      <c r="I51" s="70" t="s">
        <v>40</v>
      </c>
      <c r="K51" s="67">
        <f>K40+K50</f>
        <v>14368</v>
      </c>
      <c r="L51" s="30">
        <f>L40+L50</f>
        <v>30831</v>
      </c>
      <c r="M51" s="70"/>
    </row>
    <row r="52" spans="1:13" ht="12.75" customHeight="1" thickTop="1">
      <c r="A52" s="13"/>
      <c r="B52" s="13"/>
      <c r="C52" s="3"/>
      <c r="M52" s="70"/>
    </row>
    <row r="53" spans="1:13" ht="12.75" customHeight="1">
      <c r="A53" s="3"/>
      <c r="B53" s="13"/>
      <c r="C53" s="13"/>
      <c r="M53" s="70"/>
    </row>
    <row r="54" spans="1:13" ht="12.75" customHeight="1">
      <c r="A54" s="3"/>
      <c r="B54" s="13"/>
      <c r="C54" s="13"/>
      <c r="M54" s="70"/>
    </row>
    <row r="55" spans="1:13" ht="12.75" customHeight="1">
      <c r="A55" s="39"/>
      <c r="B55" s="13"/>
      <c r="C55" s="13"/>
      <c r="M55" s="70"/>
    </row>
    <row r="56" spans="1:13" ht="12.75" customHeight="1">
      <c r="A56" s="13"/>
      <c r="B56" s="13"/>
      <c r="C56" s="13"/>
      <c r="M56" s="70"/>
    </row>
    <row r="57" spans="1:3" ht="12.75" customHeight="1">
      <c r="A57" s="39"/>
      <c r="B57" s="13"/>
      <c r="C57" s="13"/>
    </row>
    <row r="58" spans="1:3" ht="12.7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13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13"/>
      <c r="B62" s="13"/>
      <c r="C62" s="13"/>
    </row>
    <row r="63" spans="1:3" ht="13.5" customHeight="1">
      <c r="A63" s="13"/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13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39"/>
      <c r="B84" s="13"/>
      <c r="C84" s="13"/>
    </row>
    <row r="85" spans="1:3" ht="13.5" customHeight="1">
      <c r="A85" s="13"/>
      <c r="B85" s="13"/>
      <c r="C85" s="13"/>
    </row>
    <row r="86" spans="1:3" ht="13.5" customHeight="1">
      <c r="A86" s="39"/>
      <c r="B86" s="13"/>
      <c r="C86" s="13"/>
    </row>
    <row r="87" spans="2:3" ht="13.5" customHeight="1"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  <row r="284" spans="1:3" ht="13.5" customHeight="1">
      <c r="A284" s="13"/>
      <c r="B284" s="13"/>
      <c r="C284" s="13"/>
    </row>
    <row r="285" spans="1:3" ht="13.5" customHeight="1">
      <c r="A285" s="13"/>
      <c r="B285" s="13"/>
      <c r="C285" s="13"/>
    </row>
    <row r="286" spans="1:3" ht="13.5" customHeight="1">
      <c r="A286" s="13"/>
      <c r="B286" s="13"/>
      <c r="C286" s="13"/>
    </row>
    <row r="287" spans="1:3" ht="13.5" customHeight="1">
      <c r="A287" s="13"/>
      <c r="B287" s="13"/>
      <c r="C287" s="13"/>
    </row>
    <row r="288" spans="1:3" ht="13.5" customHeight="1">
      <c r="A288" s="13"/>
      <c r="B288" s="13"/>
      <c r="C288" s="13"/>
    </row>
    <row r="289" spans="1:3" ht="13.5" customHeight="1">
      <c r="A289" s="13"/>
      <c r="B289" s="13"/>
      <c r="C289" s="13"/>
    </row>
    <row r="290" spans="1:3" ht="13.5" customHeight="1">
      <c r="A290" s="13"/>
      <c r="B290" s="13"/>
      <c r="C290" s="13"/>
    </row>
    <row r="291" spans="1:3" ht="13.5" customHeight="1">
      <c r="A291" s="13"/>
      <c r="B291" s="13"/>
      <c r="C291" s="13"/>
    </row>
    <row r="292" spans="1:3" ht="13.5" customHeight="1">
      <c r="A292" s="13"/>
      <c r="B292" s="13"/>
      <c r="C292" s="13"/>
    </row>
    <row r="293" spans="1:3" ht="13.5" customHeight="1">
      <c r="A293" s="13"/>
      <c r="B293" s="13"/>
      <c r="C293" s="13"/>
    </row>
    <row r="294" spans="1:3" ht="13.5" customHeight="1">
      <c r="A294" s="13"/>
      <c r="B294" s="13"/>
      <c r="C294" s="13"/>
    </row>
    <row r="295" spans="1:3" ht="13.5" customHeight="1">
      <c r="A295" s="13"/>
      <c r="B295" s="13"/>
      <c r="C295" s="13"/>
    </row>
    <row r="296" spans="1:3" ht="13.5" customHeight="1">
      <c r="A296" s="13"/>
      <c r="B296" s="13"/>
      <c r="C296" s="13"/>
    </row>
    <row r="297" spans="1:3" ht="13.5" customHeight="1">
      <c r="A297" s="13"/>
      <c r="B297" s="13"/>
      <c r="C297" s="13"/>
    </row>
    <row r="298" spans="1:3" ht="13.5" customHeight="1">
      <c r="A298" s="13"/>
      <c r="B298" s="13"/>
      <c r="C298" s="13"/>
    </row>
    <row r="299" spans="1:3" ht="13.5" customHeight="1">
      <c r="A299" s="13"/>
      <c r="B299" s="13"/>
      <c r="C299" s="13"/>
    </row>
    <row r="300" spans="1:3" ht="13.5" customHeight="1">
      <c r="A300" s="13"/>
      <c r="B300" s="13"/>
      <c r="C300" s="13"/>
    </row>
    <row r="301" spans="1:3" ht="13.5" customHeight="1">
      <c r="A301" s="13"/>
      <c r="B301" s="13"/>
      <c r="C301" s="13"/>
    </row>
    <row r="302" spans="1:3" ht="13.5" customHeight="1">
      <c r="A302" s="13"/>
      <c r="B302" s="13"/>
      <c r="C302" s="13"/>
    </row>
    <row r="303" spans="1:3" ht="13.5" customHeight="1">
      <c r="A303" s="13"/>
      <c r="B303" s="13"/>
      <c r="C303" s="13"/>
    </row>
    <row r="304" spans="1:3" ht="13.5" customHeight="1">
      <c r="A304" s="13"/>
      <c r="B304" s="13"/>
      <c r="C304" s="13"/>
    </row>
    <row r="305" spans="1:3" ht="13.5" customHeight="1">
      <c r="A305" s="13"/>
      <c r="B305" s="13"/>
      <c r="C305" s="13"/>
    </row>
    <row r="306" spans="1:3" ht="13.5" customHeight="1">
      <c r="A306" s="13"/>
      <c r="B306" s="13"/>
      <c r="C306" s="13"/>
    </row>
    <row r="307" spans="1:3" ht="13.5" customHeight="1">
      <c r="A307" s="13"/>
      <c r="B307" s="13"/>
      <c r="C307" s="13"/>
    </row>
    <row r="308" spans="1:3" ht="13.5" customHeight="1">
      <c r="A308" s="13"/>
      <c r="B308" s="13"/>
      <c r="C308" s="13"/>
    </row>
    <row r="309" spans="1:3" ht="13.5" customHeight="1">
      <c r="A309" s="13"/>
      <c r="B309" s="13"/>
      <c r="C309" s="13"/>
    </row>
    <row r="310" spans="1:3" ht="13.5" customHeight="1">
      <c r="A310" s="13"/>
      <c r="B310" s="13"/>
      <c r="C310" s="13"/>
    </row>
    <row r="311" spans="1:3" ht="13.5" customHeight="1">
      <c r="A311" s="13"/>
      <c r="B311" s="13"/>
      <c r="C311" s="13"/>
    </row>
    <row r="312" spans="1:3" ht="13.5" customHeight="1">
      <c r="A312" s="13"/>
      <c r="B312" s="13"/>
      <c r="C312" s="13"/>
    </row>
    <row r="313" spans="1:3" ht="13.5" customHeight="1">
      <c r="A313" s="13"/>
      <c r="B313" s="13"/>
      <c r="C313" s="13"/>
    </row>
    <row r="314" spans="1:3" ht="13.5" customHeight="1">
      <c r="A314" s="13"/>
      <c r="B314" s="13"/>
      <c r="C314" s="13"/>
    </row>
    <row r="315" spans="1:3" ht="13.5" customHeight="1">
      <c r="A315" s="13"/>
      <c r="B315" s="13"/>
      <c r="C315" s="13"/>
    </row>
    <row r="316" spans="1:3" ht="13.5" customHeight="1">
      <c r="A316" s="13"/>
      <c r="B316" s="13"/>
      <c r="C316" s="13"/>
    </row>
    <row r="317" spans="1:3" ht="13.5" customHeight="1">
      <c r="A317" s="13"/>
      <c r="B317" s="13"/>
      <c r="C317" s="13"/>
    </row>
    <row r="318" spans="1:3" ht="13.5" customHeight="1">
      <c r="A318" s="13"/>
      <c r="B318" s="13"/>
      <c r="C318" s="13"/>
    </row>
    <row r="319" spans="1:3" ht="13.5" customHeight="1">
      <c r="A319" s="13"/>
      <c r="B319" s="13"/>
      <c r="C319" s="13"/>
    </row>
    <row r="320" spans="1:3" ht="13.5" customHeight="1">
      <c r="A320" s="13"/>
      <c r="B320" s="13"/>
      <c r="C320" s="13"/>
    </row>
    <row r="321" spans="1:3" ht="13.5" customHeight="1">
      <c r="A321" s="13"/>
      <c r="B321" s="13"/>
      <c r="C321" s="13"/>
    </row>
    <row r="322" spans="1:3" ht="13.5" customHeight="1">
      <c r="A322" s="13"/>
      <c r="B322" s="13"/>
      <c r="C322" s="13"/>
    </row>
    <row r="323" spans="1:3" ht="13.5" customHeight="1">
      <c r="A323" s="13"/>
      <c r="B323" s="13"/>
      <c r="C323" s="13"/>
    </row>
    <row r="324" spans="1:3" ht="13.5" customHeight="1">
      <c r="A324" s="13"/>
      <c r="B324" s="13"/>
      <c r="C324" s="13"/>
    </row>
    <row r="325" spans="1:3" ht="13.5" customHeight="1">
      <c r="A325" s="13"/>
      <c r="B325" s="13"/>
      <c r="C325" s="13"/>
    </row>
    <row r="326" spans="1:3" ht="13.5" customHeight="1">
      <c r="A326" s="13"/>
      <c r="B326" s="13"/>
      <c r="C326" s="13"/>
    </row>
    <row r="327" spans="1:3" ht="13.5" customHeight="1">
      <c r="A327" s="13"/>
      <c r="B327" s="13"/>
      <c r="C327" s="13"/>
    </row>
    <row r="328" spans="1:3" ht="13.5" customHeight="1">
      <c r="A328" s="13"/>
      <c r="B328" s="13"/>
      <c r="C328" s="13"/>
    </row>
    <row r="329" spans="1:3" ht="13.5" customHeight="1">
      <c r="A329" s="13"/>
      <c r="B329" s="13"/>
      <c r="C329" s="13"/>
    </row>
    <row r="330" spans="1:3" ht="13.5" customHeight="1">
      <c r="A330" s="13"/>
      <c r="B330" s="13"/>
      <c r="C330" s="13"/>
    </row>
    <row r="331" spans="1:3" ht="13.5" customHeight="1">
      <c r="A331" s="13"/>
      <c r="B331" s="13"/>
      <c r="C331" s="13"/>
    </row>
    <row r="332" spans="1:3" ht="13.5" customHeight="1">
      <c r="A332" s="13"/>
      <c r="B332" s="13"/>
      <c r="C332" s="13"/>
    </row>
    <row r="333" spans="1:3" ht="13.5" customHeight="1">
      <c r="A333" s="13"/>
      <c r="B333" s="13"/>
      <c r="C333" s="13"/>
    </row>
    <row r="334" spans="1:3" ht="13.5" customHeight="1">
      <c r="A334" s="13"/>
      <c r="B334" s="13"/>
      <c r="C334" s="13"/>
    </row>
    <row r="335" spans="1:3" ht="13.5" customHeight="1">
      <c r="A335" s="13"/>
      <c r="B335" s="13"/>
      <c r="C335" s="13"/>
    </row>
    <row r="336" spans="1:3" ht="13.5" customHeight="1">
      <c r="A336" s="13"/>
      <c r="B336" s="13"/>
      <c r="C336" s="13"/>
    </row>
    <row r="337" spans="1:3" ht="13.5" customHeight="1">
      <c r="A337" s="13"/>
      <c r="B337" s="13"/>
      <c r="C337" s="13"/>
    </row>
    <row r="338" spans="1:3" ht="13.5" customHeight="1">
      <c r="A338" s="13"/>
      <c r="B338" s="13"/>
      <c r="C338" s="13"/>
    </row>
    <row r="339" spans="1:3" ht="13.5" customHeight="1">
      <c r="A339" s="13"/>
      <c r="B339" s="13"/>
      <c r="C339" s="13"/>
    </row>
    <row r="340" spans="1:3" ht="13.5" customHeight="1">
      <c r="A340" s="13"/>
      <c r="B340" s="13"/>
      <c r="C340" s="13"/>
    </row>
    <row r="341" spans="1:3" ht="13.5" customHeight="1">
      <c r="A341" s="13"/>
      <c r="B341" s="13"/>
      <c r="C341" s="13"/>
    </row>
    <row r="342" spans="1:3" ht="13.5" customHeight="1">
      <c r="A342" s="13"/>
      <c r="B342" s="13"/>
      <c r="C342" s="13"/>
    </row>
    <row r="343" spans="1:3" ht="13.5" customHeight="1">
      <c r="A343" s="13"/>
      <c r="B343" s="13"/>
      <c r="C343" s="13"/>
    </row>
    <row r="344" spans="1:3" ht="13.5" customHeight="1">
      <c r="A344" s="13"/>
      <c r="B344" s="13"/>
      <c r="C344" s="13"/>
    </row>
    <row r="345" spans="1:3" ht="13.5" customHeight="1">
      <c r="A345" s="13"/>
      <c r="B345" s="13"/>
      <c r="C345" s="13"/>
    </row>
    <row r="346" spans="1:3" ht="13.5" customHeight="1">
      <c r="A346" s="13"/>
      <c r="B346" s="13"/>
      <c r="C346" s="13"/>
    </row>
    <row r="347" spans="1:3" ht="13.5" customHeight="1">
      <c r="A347" s="13"/>
      <c r="B347" s="13"/>
      <c r="C347" s="13"/>
    </row>
    <row r="348" spans="1:3" ht="13.5" customHeight="1">
      <c r="A348" s="13"/>
      <c r="B348" s="13"/>
      <c r="C348" s="13"/>
    </row>
    <row r="349" spans="1:3" ht="13.5" customHeight="1">
      <c r="A349" s="13"/>
      <c r="B349" s="13"/>
      <c r="C349" s="13"/>
    </row>
    <row r="350" spans="1:3" ht="13.5" customHeight="1">
      <c r="A350" s="13"/>
      <c r="B350" s="13"/>
      <c r="C350" s="13"/>
    </row>
    <row r="351" spans="1:3" ht="13.5" customHeight="1">
      <c r="A351" s="13"/>
      <c r="B351" s="13"/>
      <c r="C351" s="13"/>
    </row>
    <row r="352" spans="1:3" ht="13.5" customHeight="1">
      <c r="A352" s="13"/>
      <c r="B352" s="13"/>
      <c r="C352" s="13"/>
    </row>
    <row r="353" spans="1:3" ht="13.5" customHeight="1">
      <c r="A353" s="13"/>
      <c r="B353" s="13"/>
      <c r="C353" s="13"/>
    </row>
    <row r="354" spans="1:3" ht="13.5" customHeight="1">
      <c r="A354" s="13"/>
      <c r="B354" s="13"/>
      <c r="C354" s="13"/>
    </row>
    <row r="355" spans="1:3" ht="13.5" customHeight="1">
      <c r="A355" s="13"/>
      <c r="B355" s="13"/>
      <c r="C355" s="13"/>
    </row>
    <row r="356" spans="1:3" ht="13.5" customHeight="1">
      <c r="A356" s="13"/>
      <c r="B356" s="13"/>
      <c r="C356" s="13"/>
    </row>
    <row r="357" spans="1:3" ht="13.5" customHeight="1">
      <c r="A357" s="13"/>
      <c r="B357" s="13"/>
      <c r="C357" s="13"/>
    </row>
    <row r="358" spans="1:3" ht="13.5" customHeight="1">
      <c r="A358" s="13"/>
      <c r="B358" s="13"/>
      <c r="C358" s="13"/>
    </row>
    <row r="359" spans="1:3" ht="13.5" customHeight="1">
      <c r="A359" s="13"/>
      <c r="B359" s="13"/>
      <c r="C359" s="13"/>
    </row>
    <row r="360" spans="1:3" ht="13.5" customHeight="1">
      <c r="A360" s="13"/>
      <c r="B360" s="13"/>
      <c r="C360" s="13"/>
    </row>
    <row r="361" spans="1:3" ht="13.5" customHeight="1">
      <c r="A361" s="13"/>
      <c r="B361" s="13"/>
      <c r="C361" s="13"/>
    </row>
    <row r="362" spans="1:3" ht="13.5" customHeight="1">
      <c r="A362" s="13"/>
      <c r="B362" s="13"/>
      <c r="C362" s="13"/>
    </row>
    <row r="363" spans="1:3" ht="13.5" customHeight="1">
      <c r="A363" s="13"/>
      <c r="B363" s="13"/>
      <c r="C363" s="13"/>
    </row>
    <row r="364" spans="1:3" ht="13.5" customHeight="1">
      <c r="A364" s="13"/>
      <c r="B364" s="13"/>
      <c r="C364" s="13"/>
    </row>
    <row r="365" spans="1:3" ht="13.5" customHeight="1">
      <c r="A365" s="13"/>
      <c r="B365" s="13"/>
      <c r="C365" s="13"/>
    </row>
    <row r="366" spans="1:3" ht="13.5" customHeight="1">
      <c r="A366" s="13"/>
      <c r="B366" s="13"/>
      <c r="C366" s="13"/>
    </row>
    <row r="367" spans="1:3" ht="13.5" customHeight="1">
      <c r="A367" s="13"/>
      <c r="B367" s="13"/>
      <c r="C367" s="13"/>
    </row>
    <row r="368" spans="1:3" ht="13.5" customHeight="1">
      <c r="A368" s="13"/>
      <c r="B368" s="13"/>
      <c r="C368" s="13"/>
    </row>
    <row r="369" spans="1:3" ht="13.5" customHeight="1">
      <c r="A369" s="13"/>
      <c r="B369" s="13"/>
      <c r="C369" s="13"/>
    </row>
    <row r="370" spans="1:3" ht="13.5" customHeight="1">
      <c r="A370" s="13"/>
      <c r="B370" s="13"/>
      <c r="C370" s="13"/>
    </row>
    <row r="371" spans="1:3" ht="13.5" customHeight="1">
      <c r="A371" s="13"/>
      <c r="B371" s="13"/>
      <c r="C371" s="13"/>
    </row>
    <row r="372" spans="1:3" ht="13.5" customHeight="1">
      <c r="A372" s="13"/>
      <c r="B372" s="13"/>
      <c r="C372" s="13"/>
    </row>
    <row r="373" spans="1:3" ht="13.5" customHeight="1">
      <c r="A373" s="13"/>
      <c r="B373" s="13"/>
      <c r="C373" s="13"/>
    </row>
    <row r="374" spans="1:3" ht="13.5" customHeight="1">
      <c r="A374" s="13"/>
      <c r="B374" s="13"/>
      <c r="C374" s="13"/>
    </row>
    <row r="375" spans="1:3" ht="13.5" customHeight="1">
      <c r="A375" s="13"/>
      <c r="B375" s="13"/>
      <c r="C375" s="13"/>
    </row>
    <row r="376" spans="1:3" ht="13.5" customHeight="1">
      <c r="A376" s="13"/>
      <c r="B376" s="13"/>
      <c r="C376" s="13"/>
    </row>
    <row r="377" spans="1:3" ht="13.5" customHeight="1">
      <c r="A377" s="13"/>
      <c r="B377" s="13"/>
      <c r="C377" s="13"/>
    </row>
    <row r="378" spans="1:3" ht="13.5" customHeight="1">
      <c r="A378" s="13"/>
      <c r="B378" s="13"/>
      <c r="C378" s="13"/>
    </row>
    <row r="379" spans="1:3" ht="13.5" customHeight="1">
      <c r="A379" s="13"/>
      <c r="B379" s="13"/>
      <c r="C379" s="13"/>
    </row>
    <row r="380" spans="1:3" ht="13.5" customHeight="1">
      <c r="A380" s="13"/>
      <c r="B380" s="13"/>
      <c r="C380" s="13"/>
    </row>
    <row r="381" spans="1:3" ht="13.5" customHeight="1">
      <c r="A381" s="13"/>
      <c r="B381" s="13"/>
      <c r="C381" s="13"/>
    </row>
    <row r="382" spans="1:3" ht="13.5" customHeight="1">
      <c r="A382" s="13"/>
      <c r="B382" s="13"/>
      <c r="C382" s="13"/>
    </row>
    <row r="383" spans="1:3" ht="13.5" customHeight="1">
      <c r="A383" s="13"/>
      <c r="B383" s="13"/>
      <c r="C383" s="13"/>
    </row>
    <row r="384" spans="1:3" ht="13.5" customHeight="1">
      <c r="A384" s="13"/>
      <c r="B384" s="13"/>
      <c r="C384" s="13"/>
    </row>
    <row r="385" spans="1:3" ht="13.5" customHeight="1">
      <c r="A385" s="13"/>
      <c r="B385" s="13"/>
      <c r="C385" s="13"/>
    </row>
    <row r="386" spans="1:3" ht="13.5" customHeight="1">
      <c r="A386" s="13"/>
      <c r="B386" s="13"/>
      <c r="C386" s="13"/>
    </row>
    <row r="387" spans="1:3" ht="13.5" customHeight="1">
      <c r="A387" s="13"/>
      <c r="B387" s="13"/>
      <c r="C387" s="13"/>
    </row>
    <row r="388" spans="1:3" ht="13.5" customHeight="1">
      <c r="A388" s="13"/>
      <c r="B388" s="13"/>
      <c r="C388" s="13"/>
    </row>
    <row r="389" spans="1:3" ht="13.5" customHeight="1">
      <c r="A389" s="13"/>
      <c r="B389" s="13"/>
      <c r="C389" s="13"/>
    </row>
    <row r="390" spans="1:3" ht="13.5" customHeight="1">
      <c r="A390" s="13"/>
      <c r="B390" s="13"/>
      <c r="C390" s="13"/>
    </row>
    <row r="391" spans="1:3" ht="13.5" customHeight="1">
      <c r="A391" s="13"/>
      <c r="B391" s="13"/>
      <c r="C391" s="13"/>
    </row>
    <row r="392" spans="1:3" ht="13.5" customHeight="1">
      <c r="A392" s="13"/>
      <c r="B392" s="13"/>
      <c r="C392" s="13"/>
    </row>
  </sheetData>
  <printOptions horizontalCentered="1"/>
  <pageMargins left="1" right="1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68"/>
  <sheetViews>
    <sheetView showGridLines="0" zoomScale="75" zoomScaleNormal="75" workbookViewId="0" topLeftCell="A1">
      <selection activeCell="D42" sqref="D42"/>
    </sheetView>
  </sheetViews>
  <sheetFormatPr defaultColWidth="9.140625" defaultRowHeight="13.5" customHeight="1"/>
  <cols>
    <col min="1" max="1" width="2.28125" style="15" customWidth="1"/>
    <col min="2" max="2" width="2.8515625" style="15" customWidth="1"/>
    <col min="3" max="3" width="53.7109375" style="15" customWidth="1"/>
    <col min="4" max="4" width="12.00390625" style="11" customWidth="1"/>
    <col min="5" max="5" width="3.8515625" style="18" customWidth="1"/>
    <col min="6" max="6" width="11.28125" style="11" customWidth="1"/>
    <col min="7" max="7" width="2.7109375" style="1" customWidth="1"/>
    <col min="8" max="8" width="10.421875" style="1" hidden="1" customWidth="1"/>
    <col min="9" max="9" width="2.421875" style="1" hidden="1" customWidth="1"/>
    <col min="10" max="10" width="10.8515625" style="1" hidden="1" customWidth="1"/>
    <col min="11" max="11" width="11.140625" style="1" customWidth="1"/>
    <col min="12" max="12" width="0" style="1" hidden="1" customWidth="1"/>
    <col min="13" max="13" width="2.8515625" style="1" customWidth="1"/>
    <col min="14" max="14" width="11.140625" style="1" customWidth="1"/>
    <col min="15" max="16384" width="9.140625" style="1" customWidth="1"/>
  </cols>
  <sheetData>
    <row r="4" spans="1:6" s="54" customFormat="1" ht="18.75" customHeight="1">
      <c r="A4" s="8" t="s">
        <v>54</v>
      </c>
      <c r="B4" s="51"/>
      <c r="C4" s="52"/>
      <c r="D4" s="53"/>
      <c r="E4" s="53"/>
      <c r="F4" s="53"/>
    </row>
    <row r="5" spans="1:6" s="54" customFormat="1" ht="18.75" customHeight="1">
      <c r="A5" s="8" t="s">
        <v>77</v>
      </c>
      <c r="B5" s="51"/>
      <c r="C5" s="52"/>
      <c r="D5" s="53"/>
      <c r="E5" s="53"/>
      <c r="F5" s="53"/>
    </row>
    <row r="6" spans="1:10" s="2" customFormat="1" ht="13.5" customHeight="1" thickBot="1">
      <c r="A6" s="47" t="s">
        <v>9</v>
      </c>
      <c r="B6" s="48"/>
      <c r="C6" s="48"/>
      <c r="D6" s="49"/>
      <c r="E6" s="49"/>
      <c r="F6" s="49"/>
      <c r="G6" s="58"/>
      <c r="H6" s="58"/>
      <c r="I6" s="58"/>
      <c r="J6" s="58"/>
    </row>
    <row r="7" spans="1:14" ht="13.5" customHeight="1">
      <c r="A7" s="13"/>
      <c r="B7" s="13"/>
      <c r="C7" s="13"/>
      <c r="D7" s="89" t="s">
        <v>28</v>
      </c>
      <c r="E7" s="89"/>
      <c r="F7" s="89"/>
      <c r="H7" s="87" t="s">
        <v>32</v>
      </c>
      <c r="I7" s="87"/>
      <c r="J7" s="87"/>
      <c r="K7" s="88" t="s">
        <v>32</v>
      </c>
      <c r="L7" s="88"/>
      <c r="M7" s="88"/>
      <c r="N7" s="88"/>
    </row>
    <row r="8" spans="1:14" ht="13.5" customHeight="1">
      <c r="A8" s="13"/>
      <c r="B8" s="13"/>
      <c r="C8" s="13"/>
      <c r="D8" s="56">
        <v>38226</v>
      </c>
      <c r="E8" s="57"/>
      <c r="F8" s="56">
        <v>37862</v>
      </c>
      <c r="H8" s="56">
        <v>37862</v>
      </c>
      <c r="I8" s="57"/>
      <c r="J8" s="56">
        <v>37498</v>
      </c>
      <c r="K8" s="56">
        <v>38226</v>
      </c>
      <c r="L8" s="57"/>
      <c r="M8" s="57"/>
      <c r="N8" s="56">
        <v>37862</v>
      </c>
    </row>
    <row r="9" spans="1:14" ht="13.5" customHeight="1">
      <c r="A9" s="13"/>
      <c r="B9" s="13"/>
      <c r="C9" s="13"/>
      <c r="D9" s="87" t="s">
        <v>33</v>
      </c>
      <c r="E9" s="87"/>
      <c r="F9" s="87"/>
      <c r="H9" s="87" t="s">
        <v>33</v>
      </c>
      <c r="I9" s="87"/>
      <c r="J9" s="87"/>
      <c r="K9" s="87" t="s">
        <v>33</v>
      </c>
      <c r="L9" s="87"/>
      <c r="M9" s="87"/>
      <c r="N9" s="87"/>
    </row>
    <row r="10" spans="1:15" ht="13.5" customHeight="1">
      <c r="A10" s="13" t="s">
        <v>10</v>
      </c>
      <c r="B10" s="13"/>
      <c r="C10" s="14"/>
      <c r="D10" s="40">
        <v>13361</v>
      </c>
      <c r="E10" s="41"/>
      <c r="F10" s="40">
        <v>8034</v>
      </c>
      <c r="H10" s="40">
        <v>21279</v>
      </c>
      <c r="I10" s="41"/>
      <c r="J10" s="40">
        <v>18334</v>
      </c>
      <c r="K10" s="40">
        <v>36177</v>
      </c>
      <c r="L10" s="40">
        <v>6072</v>
      </c>
      <c r="M10" s="40"/>
      <c r="N10" s="40">
        <v>21279</v>
      </c>
      <c r="O10" s="19"/>
    </row>
    <row r="11" spans="1:15" ht="13.5" customHeight="1">
      <c r="A11" s="13"/>
      <c r="B11" s="13"/>
      <c r="C11" s="42"/>
      <c r="D11" s="40"/>
      <c r="E11" s="43"/>
      <c r="F11" s="40"/>
      <c r="H11" s="40"/>
      <c r="I11" s="43"/>
      <c r="J11" s="40"/>
      <c r="K11" s="40"/>
      <c r="L11" s="40"/>
      <c r="M11" s="40"/>
      <c r="N11" s="40"/>
      <c r="O11" s="19"/>
    </row>
    <row r="12" spans="1:15" ht="13.5" customHeight="1">
      <c r="A12" s="21" t="s">
        <v>11</v>
      </c>
      <c r="B12" s="21"/>
      <c r="C12" s="21"/>
      <c r="D12" s="22">
        <v>9744</v>
      </c>
      <c r="E12" s="23"/>
      <c r="F12" s="22">
        <v>6002</v>
      </c>
      <c r="G12" s="71"/>
      <c r="H12" s="22">
        <v>15613</v>
      </c>
      <c r="I12" s="23"/>
      <c r="J12" s="22">
        <v>14695</v>
      </c>
      <c r="K12" s="22">
        <v>27206</v>
      </c>
      <c r="L12" s="22">
        <v>4294</v>
      </c>
      <c r="M12" s="22"/>
      <c r="N12" s="22">
        <v>15613</v>
      </c>
      <c r="O12" s="4"/>
    </row>
    <row r="13" spans="1:15" ht="16.5" customHeight="1">
      <c r="A13" s="34"/>
      <c r="B13" s="34"/>
      <c r="C13" s="34"/>
      <c r="D13" s="35">
        <f>D10-D12</f>
        <v>3617</v>
      </c>
      <c r="E13" s="36"/>
      <c r="F13" s="22">
        <f>F10-F12</f>
        <v>2032</v>
      </c>
      <c r="G13" s="71"/>
      <c r="H13" s="35">
        <f>H10-H12</f>
        <v>5666</v>
      </c>
      <c r="I13" s="36"/>
      <c r="J13" s="22">
        <f>J10-J12</f>
        <v>3639</v>
      </c>
      <c r="K13" s="22">
        <f>K10-K12</f>
        <v>8971</v>
      </c>
      <c r="L13" s="22">
        <f>L10-L12</f>
        <v>1778</v>
      </c>
      <c r="M13" s="22"/>
      <c r="N13" s="22">
        <f>N10-N12</f>
        <v>5666</v>
      </c>
      <c r="O13" s="4"/>
    </row>
    <row r="14" spans="1:15" ht="13.5" customHeight="1">
      <c r="A14" s="13"/>
      <c r="B14" s="13"/>
      <c r="C14" s="3"/>
      <c r="G14" s="71"/>
      <c r="H14" s="11"/>
      <c r="I14" s="18"/>
      <c r="J14" s="11"/>
      <c r="K14" s="11"/>
      <c r="L14" s="11"/>
      <c r="M14" s="11"/>
      <c r="N14" s="11"/>
      <c r="O14" s="4"/>
    </row>
    <row r="15" spans="1:15" ht="13.5" customHeight="1">
      <c r="A15" s="13" t="s">
        <v>12</v>
      </c>
      <c r="B15" s="13"/>
      <c r="C15" s="13"/>
      <c r="G15" s="71"/>
      <c r="H15" s="11"/>
      <c r="I15" s="18"/>
      <c r="J15" s="11"/>
      <c r="K15" s="11"/>
      <c r="L15" s="11"/>
      <c r="M15" s="11"/>
      <c r="N15" s="11"/>
      <c r="O15" s="4"/>
    </row>
    <row r="16" spans="1:15" ht="13.5" customHeight="1">
      <c r="A16" s="13"/>
      <c r="B16" s="13" t="s">
        <v>13</v>
      </c>
      <c r="C16" s="3"/>
      <c r="D16" s="11">
        <f>709+761+175+95+162</f>
        <v>1902</v>
      </c>
      <c r="F16" s="4">
        <v>1159</v>
      </c>
      <c r="G16" s="71"/>
      <c r="H16" s="11">
        <f>3347</f>
        <v>3347</v>
      </c>
      <c r="I16" s="18"/>
      <c r="J16" s="4">
        <f>16843-14695-30</f>
        <v>2118</v>
      </c>
      <c r="K16" s="4">
        <f>2077+2403+560+42+352-54</f>
        <v>5380</v>
      </c>
      <c r="L16" s="4"/>
      <c r="M16" s="4"/>
      <c r="N16" s="4">
        <v>3347</v>
      </c>
      <c r="O16" s="4"/>
    </row>
    <row r="17" spans="1:15" ht="13.5" customHeight="1" hidden="1">
      <c r="A17" s="13"/>
      <c r="B17" s="13" t="s">
        <v>62</v>
      </c>
      <c r="C17" s="3"/>
      <c r="D17" s="11">
        <v>0</v>
      </c>
      <c r="F17" s="4">
        <v>0</v>
      </c>
      <c r="G17" s="71"/>
      <c r="H17" s="11"/>
      <c r="I17" s="18"/>
      <c r="J17" s="4"/>
      <c r="K17" s="4">
        <v>0</v>
      </c>
      <c r="L17" s="4">
        <v>0</v>
      </c>
      <c r="M17" s="4"/>
      <c r="N17" s="4">
        <v>0</v>
      </c>
      <c r="O17" s="4"/>
    </row>
    <row r="18" spans="1:15" ht="13.5" customHeight="1">
      <c r="A18" s="13"/>
      <c r="B18" s="13" t="s">
        <v>18</v>
      </c>
      <c r="C18" s="3"/>
      <c r="D18" s="11">
        <f>857+30</f>
        <v>887</v>
      </c>
      <c r="F18" s="11">
        <v>590</v>
      </c>
      <c r="G18" s="71"/>
      <c r="H18" s="11">
        <v>1296</v>
      </c>
      <c r="I18" s="18"/>
      <c r="J18" s="11">
        <v>1075</v>
      </c>
      <c r="K18" s="11">
        <f>2572+90</f>
        <v>2662</v>
      </c>
      <c r="L18" s="11"/>
      <c r="M18" s="11"/>
      <c r="N18" s="11">
        <v>1296</v>
      </c>
      <c r="O18" s="4"/>
    </row>
    <row r="19" spans="1:15" ht="13.5" customHeight="1">
      <c r="A19" s="13"/>
      <c r="B19" s="13" t="s">
        <v>38</v>
      </c>
      <c r="C19" s="13"/>
      <c r="D19" s="11">
        <v>70</v>
      </c>
      <c r="F19" s="11">
        <v>29</v>
      </c>
      <c r="G19" s="71"/>
      <c r="H19" s="11">
        <v>29</v>
      </c>
      <c r="I19" s="18"/>
      <c r="J19" s="11">
        <v>0</v>
      </c>
      <c r="K19" s="11">
        <v>206</v>
      </c>
      <c r="L19" s="11">
        <v>0</v>
      </c>
      <c r="M19" s="11"/>
      <c r="N19" s="11">
        <v>29</v>
      </c>
      <c r="O19" s="4"/>
    </row>
    <row r="20" spans="1:15" ht="16.5" customHeight="1">
      <c r="A20" s="34"/>
      <c r="B20" s="34"/>
      <c r="C20" s="34"/>
      <c r="D20" s="35">
        <f>SUM(D16:D19)</f>
        <v>2859</v>
      </c>
      <c r="E20" s="36"/>
      <c r="F20" s="35">
        <f>SUM(F16:F19)</f>
        <v>1778</v>
      </c>
      <c r="G20" s="71"/>
      <c r="H20" s="35">
        <f>SUM(H16:H19)</f>
        <v>4672</v>
      </c>
      <c r="I20" s="36"/>
      <c r="J20" s="35">
        <f>SUM(J16:J19)</f>
        <v>3193</v>
      </c>
      <c r="K20" s="35">
        <f>SUM(K16:K19)</f>
        <v>8248</v>
      </c>
      <c r="L20" s="35">
        <f>SUM(L16:L19)</f>
        <v>0</v>
      </c>
      <c r="M20" s="35"/>
      <c r="N20" s="35">
        <f>SUM(N16:N19)</f>
        <v>4672</v>
      </c>
      <c r="O20" s="4"/>
    </row>
    <row r="21" spans="1:15" ht="16.5" customHeight="1">
      <c r="A21" s="34" t="s">
        <v>64</v>
      </c>
      <c r="B21" s="34"/>
      <c r="C21" s="34"/>
      <c r="D21" s="35">
        <f>SUM(D13-D20)</f>
        <v>758</v>
      </c>
      <c r="E21" s="36"/>
      <c r="F21" s="35">
        <f>SUM(F13-F20)</f>
        <v>254</v>
      </c>
      <c r="G21" s="71"/>
      <c r="H21" s="35">
        <f>SUM(H13-H20)</f>
        <v>994</v>
      </c>
      <c r="I21" s="36"/>
      <c r="J21" s="35">
        <f>SUM(J13-J20)</f>
        <v>446</v>
      </c>
      <c r="K21" s="35">
        <f>SUM(K13-K20)</f>
        <v>723</v>
      </c>
      <c r="L21" s="35">
        <f>SUM(L13-L20)</f>
        <v>1778</v>
      </c>
      <c r="M21" s="35"/>
      <c r="N21" s="35">
        <f>SUM(N13-N20)</f>
        <v>994</v>
      </c>
      <c r="O21" s="4"/>
    </row>
    <row r="22" spans="1:15" ht="16.5" customHeight="1">
      <c r="A22" s="3"/>
      <c r="B22" s="3"/>
      <c r="C22" s="3"/>
      <c r="D22" s="4"/>
      <c r="E22" s="28"/>
      <c r="F22" s="4"/>
      <c r="G22" s="71"/>
      <c r="H22" s="4"/>
      <c r="I22" s="28"/>
      <c r="J22" s="4"/>
      <c r="K22" s="4"/>
      <c r="L22" s="4"/>
      <c r="M22" s="4"/>
      <c r="N22" s="4"/>
      <c r="O22" s="4"/>
    </row>
    <row r="23" spans="1:15" ht="16.5" customHeight="1">
      <c r="A23" s="3" t="s">
        <v>86</v>
      </c>
      <c r="B23" s="3"/>
      <c r="C23" s="3"/>
      <c r="D23" s="4">
        <v>0</v>
      </c>
      <c r="E23" s="28"/>
      <c r="F23" s="4">
        <v>2567</v>
      </c>
      <c r="G23" s="71"/>
      <c r="H23" s="4">
        <v>2567</v>
      </c>
      <c r="I23" s="28"/>
      <c r="J23" s="4">
        <v>0</v>
      </c>
      <c r="K23" s="4">
        <v>-313</v>
      </c>
      <c r="L23" s="4">
        <v>0</v>
      </c>
      <c r="M23" s="4"/>
      <c r="N23" s="4">
        <v>2567</v>
      </c>
      <c r="O23" s="4"/>
    </row>
    <row r="24" spans="1:15" ht="16.5" customHeight="1">
      <c r="A24" s="3" t="s">
        <v>87</v>
      </c>
      <c r="B24" s="3"/>
      <c r="C24" s="3"/>
      <c r="D24" s="4">
        <v>0</v>
      </c>
      <c r="E24" s="28"/>
      <c r="F24" s="4">
        <v>0</v>
      </c>
      <c r="G24" s="71"/>
      <c r="H24" s="4"/>
      <c r="I24" s="28"/>
      <c r="J24" s="4"/>
      <c r="K24" s="4">
        <v>1200</v>
      </c>
      <c r="L24" s="4"/>
      <c r="M24" s="4"/>
      <c r="N24" s="4">
        <v>0</v>
      </c>
      <c r="O24" s="4"/>
    </row>
    <row r="25" spans="1:15" ht="16.5" customHeight="1">
      <c r="A25" s="3"/>
      <c r="B25" s="3"/>
      <c r="C25" s="3"/>
      <c r="D25" s="4"/>
      <c r="E25" s="28"/>
      <c r="F25" s="4"/>
      <c r="G25" s="71"/>
      <c r="H25" s="4"/>
      <c r="I25" s="28"/>
      <c r="J25" s="4"/>
      <c r="K25" s="4"/>
      <c r="L25" s="4"/>
      <c r="M25" s="4"/>
      <c r="N25" s="4"/>
      <c r="O25" s="4"/>
    </row>
    <row r="26" spans="1:15" ht="16.5" customHeight="1">
      <c r="A26" s="34" t="s">
        <v>61</v>
      </c>
      <c r="B26" s="34"/>
      <c r="C26" s="34"/>
      <c r="D26" s="35">
        <f>D21-D23</f>
        <v>758</v>
      </c>
      <c r="E26" s="36"/>
      <c r="F26" s="35">
        <f>F21-F23</f>
        <v>-2313</v>
      </c>
      <c r="G26" s="71"/>
      <c r="H26" s="35">
        <f>H21-H23</f>
        <v>-1573</v>
      </c>
      <c r="I26" s="36"/>
      <c r="J26" s="35">
        <f>J21-J23</f>
        <v>446</v>
      </c>
      <c r="K26" s="35">
        <f>K21-K23-K24</f>
        <v>-164</v>
      </c>
      <c r="L26" s="35">
        <f>L21-L23</f>
        <v>1778</v>
      </c>
      <c r="M26" s="35"/>
      <c r="N26" s="35">
        <f>N21-N23</f>
        <v>-1573</v>
      </c>
      <c r="O26" s="4"/>
    </row>
    <row r="27" spans="1:15" ht="16.5" customHeight="1">
      <c r="A27" s="3"/>
      <c r="B27" s="3"/>
      <c r="C27" s="3"/>
      <c r="D27" s="4"/>
      <c r="E27" s="28"/>
      <c r="F27" s="4"/>
      <c r="G27" s="71"/>
      <c r="H27" s="4"/>
      <c r="I27" s="28"/>
      <c r="J27" s="4"/>
      <c r="K27" s="4"/>
      <c r="L27" s="4"/>
      <c r="M27" s="4"/>
      <c r="N27" s="4"/>
      <c r="O27" s="4"/>
    </row>
    <row r="28" spans="1:15" ht="16.5" customHeight="1">
      <c r="A28" s="3" t="s">
        <v>44</v>
      </c>
      <c r="B28" s="3"/>
      <c r="C28" s="3"/>
      <c r="D28" s="4">
        <v>0</v>
      </c>
      <c r="E28" s="28"/>
      <c r="F28" s="4">
        <v>51</v>
      </c>
      <c r="G28" s="71"/>
      <c r="H28" s="4">
        <f>429-100</f>
        <v>329</v>
      </c>
      <c r="I28" s="28"/>
      <c r="J28" s="4">
        <v>124</v>
      </c>
      <c r="K28" s="4">
        <v>0</v>
      </c>
      <c r="L28" s="4"/>
      <c r="M28" s="4"/>
      <c r="N28" s="4">
        <v>329</v>
      </c>
      <c r="O28" s="4"/>
    </row>
    <row r="29" spans="1:15" ht="16.5" customHeight="1">
      <c r="A29" s="3"/>
      <c r="B29" s="3"/>
      <c r="C29" s="3"/>
      <c r="D29" s="4"/>
      <c r="E29" s="28"/>
      <c r="F29" s="4"/>
      <c r="G29" s="71"/>
      <c r="H29" s="4"/>
      <c r="I29" s="28"/>
      <c r="J29" s="4"/>
      <c r="K29" s="4"/>
      <c r="L29" s="4"/>
      <c r="M29" s="4"/>
      <c r="N29" s="4"/>
      <c r="O29" s="4"/>
    </row>
    <row r="30" spans="1:15" ht="16.5" customHeight="1" thickBot="1">
      <c r="A30" s="34" t="s">
        <v>74</v>
      </c>
      <c r="B30" s="61"/>
      <c r="C30" s="61"/>
      <c r="D30" s="62">
        <f>D26-D28</f>
        <v>758</v>
      </c>
      <c r="E30" s="63"/>
      <c r="F30" s="62">
        <f>F26-F28</f>
        <v>-2364</v>
      </c>
      <c r="G30" s="71"/>
      <c r="H30" s="62">
        <f>H26-H28</f>
        <v>-1902</v>
      </c>
      <c r="I30" s="63"/>
      <c r="J30" s="62">
        <f>J26-J28</f>
        <v>322</v>
      </c>
      <c r="K30" s="62">
        <f>K26-K28</f>
        <v>-164</v>
      </c>
      <c r="L30" s="62">
        <f>L26-L28</f>
        <v>1778</v>
      </c>
      <c r="M30" s="62"/>
      <c r="N30" s="62">
        <f>N26-N28</f>
        <v>-1902</v>
      </c>
      <c r="O30" s="4"/>
    </row>
    <row r="31" spans="1:15" ht="13.5" customHeight="1">
      <c r="A31" s="3"/>
      <c r="B31" s="3"/>
      <c r="C31" s="3"/>
      <c r="D31" s="4"/>
      <c r="E31" s="28"/>
      <c r="F31" s="4"/>
      <c r="G31" s="71"/>
      <c r="H31" s="4"/>
      <c r="I31" s="28"/>
      <c r="J31" s="4"/>
      <c r="K31" s="4"/>
      <c r="L31" s="4"/>
      <c r="M31" s="4"/>
      <c r="N31" s="4"/>
      <c r="O31" s="4"/>
    </row>
    <row r="32" spans="1:15" ht="13.5" customHeight="1">
      <c r="A32" s="21" t="s">
        <v>49</v>
      </c>
      <c r="B32" s="21"/>
      <c r="C32" s="21"/>
      <c r="D32" s="22">
        <v>-2001</v>
      </c>
      <c r="E32" s="23"/>
      <c r="F32" s="22">
        <v>1410</v>
      </c>
      <c r="G32" s="71"/>
      <c r="H32" s="22">
        <v>948</v>
      </c>
      <c r="I32" s="23"/>
      <c r="J32" s="22">
        <v>380</v>
      </c>
      <c r="K32" s="22">
        <v>-1079</v>
      </c>
      <c r="L32" s="22">
        <v>948</v>
      </c>
      <c r="M32" s="22"/>
      <c r="N32" s="22">
        <v>948</v>
      </c>
      <c r="O32" s="4"/>
    </row>
    <row r="33" spans="1:15" ht="16.5" customHeight="1" thickBot="1">
      <c r="A33" s="29" t="s">
        <v>76</v>
      </c>
      <c r="B33" s="29"/>
      <c r="C33" s="29"/>
      <c r="D33" s="30">
        <f>D30+D32</f>
        <v>-1243</v>
      </c>
      <c r="E33" s="31"/>
      <c r="F33" s="30">
        <f>F30+F32</f>
        <v>-954</v>
      </c>
      <c r="G33" s="19"/>
      <c r="H33" s="30">
        <f>H30+H32</f>
        <v>-954</v>
      </c>
      <c r="I33" s="31"/>
      <c r="J33" s="30">
        <f>J30+J32</f>
        <v>702</v>
      </c>
      <c r="K33" s="30">
        <f>K30+K32</f>
        <v>-1243</v>
      </c>
      <c r="L33" s="30">
        <f>L30+L32</f>
        <v>2726</v>
      </c>
      <c r="M33" s="30"/>
      <c r="N33" s="30">
        <f>N30+N32</f>
        <v>-954</v>
      </c>
      <c r="O33" s="19"/>
    </row>
    <row r="34" spans="1:10" ht="13.5" customHeight="1" thickTop="1">
      <c r="A34" s="13"/>
      <c r="B34" s="13"/>
      <c r="C34" s="13"/>
      <c r="G34" s="71"/>
      <c r="H34" s="11"/>
      <c r="I34" s="18"/>
      <c r="J34" s="11"/>
    </row>
    <row r="35" spans="1:10" ht="13.5" customHeight="1">
      <c r="A35" s="13" t="s">
        <v>27</v>
      </c>
      <c r="B35" s="13"/>
      <c r="C35" s="13"/>
      <c r="G35" s="71"/>
      <c r="H35" s="11"/>
      <c r="I35" s="18"/>
      <c r="J35" s="11"/>
    </row>
    <row r="36" spans="1:14" ht="13.5" customHeight="1">
      <c r="A36" s="3"/>
      <c r="B36" s="3" t="s">
        <v>56</v>
      </c>
      <c r="C36" s="3"/>
      <c r="D36" s="44">
        <f>D30/15657</f>
        <v>0.04841285048221243</v>
      </c>
      <c r="E36" s="28"/>
      <c r="F36" s="44">
        <v>-0.22</v>
      </c>
      <c r="G36" s="44"/>
      <c r="H36" s="44">
        <f>H30/8542</f>
        <v>-0.22266448138609224</v>
      </c>
      <c r="I36" s="44">
        <f>I30/8542</f>
        <v>0</v>
      </c>
      <c r="J36" s="44">
        <f>J30/8542</f>
        <v>0.03769608990868649</v>
      </c>
      <c r="K36" s="44">
        <f>-0.01</f>
        <v>-0.01</v>
      </c>
      <c r="L36" s="44">
        <f>L30/8542</f>
        <v>0.20814797471318192</v>
      </c>
      <c r="M36" s="44"/>
      <c r="N36" s="44">
        <v>-0.2</v>
      </c>
    </row>
    <row r="37" spans="1:14" ht="16.5" customHeight="1" thickBot="1">
      <c r="A37" s="3"/>
      <c r="B37" s="3" t="s">
        <v>57</v>
      </c>
      <c r="C37" s="3"/>
      <c r="D37" s="44">
        <v>0.04</v>
      </c>
      <c r="E37" s="28"/>
      <c r="F37" s="44">
        <v>-0.22</v>
      </c>
      <c r="G37" s="44"/>
      <c r="H37" s="44">
        <v>-0.22</v>
      </c>
      <c r="I37" s="44">
        <v>-0.22</v>
      </c>
      <c r="J37" s="44">
        <v>-0.22</v>
      </c>
      <c r="K37" s="81">
        <v>-0.01</v>
      </c>
      <c r="L37" s="77"/>
      <c r="M37" s="77"/>
      <c r="N37" s="81">
        <v>-0.2</v>
      </c>
    </row>
    <row r="38" spans="1:7" ht="13.5" customHeight="1" thickTop="1">
      <c r="A38" s="5"/>
      <c r="B38" s="5"/>
      <c r="C38" s="5"/>
      <c r="D38" s="7"/>
      <c r="E38" s="6"/>
      <c r="F38" s="7"/>
      <c r="G38" s="71"/>
    </row>
    <row r="39" spans="1:7" ht="13.5" customHeight="1">
      <c r="A39" s="13"/>
      <c r="B39" s="13"/>
      <c r="C39" s="13"/>
      <c r="G39" s="71"/>
    </row>
    <row r="40" spans="1:7" ht="11.25" customHeight="1">
      <c r="A40" s="13"/>
      <c r="B40" s="13"/>
      <c r="C40" s="13"/>
      <c r="G40" s="71"/>
    </row>
    <row r="41" spans="1:3" ht="17.25" customHeight="1">
      <c r="A41" s="72"/>
      <c r="B41" s="13"/>
      <c r="C41" s="13"/>
    </row>
    <row r="42" spans="1:3" ht="13.5" customHeight="1">
      <c r="A42" s="13"/>
      <c r="B42" s="13"/>
      <c r="C42" s="13"/>
    </row>
    <row r="43" spans="1:3" ht="13.5" customHeight="1">
      <c r="A43" s="13"/>
      <c r="B43" s="13"/>
      <c r="C43" s="13"/>
    </row>
    <row r="44" spans="1:3" ht="13.5" customHeight="1">
      <c r="A44" s="13"/>
      <c r="B44" s="13"/>
      <c r="C44" s="13"/>
    </row>
    <row r="45" spans="1:3" ht="13.5" customHeight="1">
      <c r="A45" s="13"/>
      <c r="B45" s="13"/>
      <c r="C45" s="13"/>
    </row>
    <row r="46" spans="1:3" ht="13.5" customHeight="1">
      <c r="A46" s="13"/>
      <c r="B46" s="13"/>
      <c r="C46" s="13"/>
    </row>
    <row r="47" spans="1:3" ht="13.5" customHeight="1">
      <c r="A47" s="13"/>
      <c r="B47" s="13"/>
      <c r="C47" s="13"/>
    </row>
    <row r="48" spans="1:3" ht="13.5" customHeight="1">
      <c r="A48" s="13"/>
      <c r="B48" s="13"/>
      <c r="C48" s="13"/>
    </row>
    <row r="49" spans="1:3" ht="13.5" customHeight="1">
      <c r="A49" s="13"/>
      <c r="B49" s="13"/>
      <c r="C49" s="13"/>
    </row>
    <row r="50" spans="1:3" ht="13.5" customHeight="1">
      <c r="A50" s="13"/>
      <c r="B50" s="13"/>
      <c r="C50" s="13"/>
    </row>
    <row r="51" spans="1:3" ht="13.5" customHeight="1">
      <c r="A51" s="13"/>
      <c r="B51" s="13"/>
      <c r="C51" s="13"/>
    </row>
    <row r="52" spans="1:3" ht="13.5" customHeight="1">
      <c r="A52" s="13"/>
      <c r="B52" s="13"/>
      <c r="C52" s="13"/>
    </row>
    <row r="53" spans="1:3" ht="13.5" customHeight="1">
      <c r="A53" s="13"/>
      <c r="B53" s="13"/>
      <c r="C53" s="13"/>
    </row>
    <row r="54" spans="1:3" ht="13.5" customHeight="1">
      <c r="A54" s="13"/>
      <c r="B54" s="13"/>
      <c r="C54" s="13"/>
    </row>
    <row r="55" spans="1:3" ht="13.5" customHeight="1">
      <c r="A55" s="13"/>
      <c r="B55" s="13"/>
      <c r="C55" s="13"/>
    </row>
    <row r="56" spans="1:3" ht="13.5" customHeight="1">
      <c r="A56" s="13"/>
      <c r="B56" s="13"/>
      <c r="C56" s="13"/>
    </row>
    <row r="57" spans="1:3" ht="13.5" customHeight="1">
      <c r="A57" s="13"/>
      <c r="B57" s="13"/>
      <c r="C57" s="13"/>
    </row>
    <row r="58" spans="1:3" ht="13.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39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39"/>
      <c r="B62" s="13"/>
      <c r="C62" s="13"/>
    </row>
    <row r="63" spans="2:3" ht="13.5" customHeight="1"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13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13"/>
      <c r="B84" s="13"/>
      <c r="C84" s="13"/>
    </row>
    <row r="85" spans="1:3" ht="13.5" customHeight="1">
      <c r="A85" s="13"/>
      <c r="B85" s="13"/>
      <c r="C85" s="13"/>
    </row>
    <row r="86" spans="1:3" ht="13.5" customHeight="1">
      <c r="A86" s="13"/>
      <c r="B86" s="13"/>
      <c r="C86" s="13"/>
    </row>
    <row r="87" spans="1:3" ht="13.5" customHeight="1">
      <c r="A87" s="13"/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  <row r="284" spans="1:3" ht="13.5" customHeight="1">
      <c r="A284" s="13"/>
      <c r="B284" s="13"/>
      <c r="C284" s="13"/>
    </row>
    <row r="285" spans="1:3" ht="13.5" customHeight="1">
      <c r="A285" s="13"/>
      <c r="B285" s="13"/>
      <c r="C285" s="13"/>
    </row>
    <row r="286" spans="1:3" ht="13.5" customHeight="1">
      <c r="A286" s="13"/>
      <c r="B286" s="13"/>
      <c r="C286" s="13"/>
    </row>
    <row r="287" spans="1:3" ht="13.5" customHeight="1">
      <c r="A287" s="13"/>
      <c r="B287" s="13"/>
      <c r="C287" s="13"/>
    </row>
    <row r="288" spans="1:3" ht="13.5" customHeight="1">
      <c r="A288" s="13"/>
      <c r="B288" s="13"/>
      <c r="C288" s="13"/>
    </row>
    <row r="289" spans="1:3" ht="13.5" customHeight="1">
      <c r="A289" s="13"/>
      <c r="B289" s="13"/>
      <c r="C289" s="13"/>
    </row>
    <row r="290" spans="1:3" ht="13.5" customHeight="1">
      <c r="A290" s="13"/>
      <c r="B290" s="13"/>
      <c r="C290" s="13"/>
    </row>
    <row r="291" spans="1:3" ht="13.5" customHeight="1">
      <c r="A291" s="13"/>
      <c r="B291" s="13"/>
      <c r="C291" s="13"/>
    </row>
    <row r="292" spans="1:3" ht="13.5" customHeight="1">
      <c r="A292" s="13"/>
      <c r="B292" s="13"/>
      <c r="C292" s="13"/>
    </row>
    <row r="293" spans="1:3" ht="13.5" customHeight="1">
      <c r="A293" s="13"/>
      <c r="B293" s="13"/>
      <c r="C293" s="13"/>
    </row>
    <row r="294" spans="1:3" ht="13.5" customHeight="1">
      <c r="A294" s="13"/>
      <c r="B294" s="13"/>
      <c r="C294" s="13"/>
    </row>
    <row r="295" spans="1:3" ht="13.5" customHeight="1">
      <c r="A295" s="13"/>
      <c r="B295" s="13"/>
      <c r="C295" s="13"/>
    </row>
    <row r="296" spans="1:3" ht="13.5" customHeight="1">
      <c r="A296" s="13"/>
      <c r="B296" s="13"/>
      <c r="C296" s="13"/>
    </row>
    <row r="297" spans="1:3" ht="13.5" customHeight="1">
      <c r="A297" s="13"/>
      <c r="B297" s="13"/>
      <c r="C297" s="13"/>
    </row>
    <row r="298" spans="1:3" ht="13.5" customHeight="1">
      <c r="A298" s="13"/>
      <c r="B298" s="13"/>
      <c r="C298" s="13"/>
    </row>
    <row r="299" spans="1:3" ht="13.5" customHeight="1">
      <c r="A299" s="13"/>
      <c r="B299" s="13"/>
      <c r="C299" s="13"/>
    </row>
    <row r="300" spans="1:3" ht="13.5" customHeight="1">
      <c r="A300" s="13"/>
      <c r="B300" s="13"/>
      <c r="C300" s="13"/>
    </row>
    <row r="301" spans="1:3" ht="13.5" customHeight="1">
      <c r="A301" s="13"/>
      <c r="B301" s="13"/>
      <c r="C301" s="13"/>
    </row>
    <row r="302" spans="1:3" ht="13.5" customHeight="1">
      <c r="A302" s="13"/>
      <c r="B302" s="13"/>
      <c r="C302" s="13"/>
    </row>
    <row r="303" spans="1:3" ht="13.5" customHeight="1">
      <c r="A303" s="13"/>
      <c r="B303" s="13"/>
      <c r="C303" s="13"/>
    </row>
    <row r="304" spans="1:3" ht="13.5" customHeight="1">
      <c r="A304" s="13"/>
      <c r="B304" s="13"/>
      <c r="C304" s="13"/>
    </row>
    <row r="305" spans="1:3" ht="13.5" customHeight="1">
      <c r="A305" s="13"/>
      <c r="B305" s="13"/>
      <c r="C305" s="13"/>
    </row>
    <row r="306" spans="1:3" ht="13.5" customHeight="1">
      <c r="A306" s="13"/>
      <c r="B306" s="13"/>
      <c r="C306" s="13"/>
    </row>
    <row r="307" spans="1:3" ht="13.5" customHeight="1">
      <c r="A307" s="13"/>
      <c r="B307" s="13"/>
      <c r="C307" s="13"/>
    </row>
    <row r="308" spans="1:3" ht="13.5" customHeight="1">
      <c r="A308" s="13"/>
      <c r="B308" s="13"/>
      <c r="C308" s="13"/>
    </row>
    <row r="309" spans="1:3" ht="13.5" customHeight="1">
      <c r="A309" s="13"/>
      <c r="B309" s="13"/>
      <c r="C309" s="13"/>
    </row>
    <row r="310" spans="1:3" ht="13.5" customHeight="1">
      <c r="A310" s="13"/>
      <c r="B310" s="13"/>
      <c r="C310" s="13"/>
    </row>
    <row r="311" spans="1:3" ht="13.5" customHeight="1">
      <c r="A311" s="13"/>
      <c r="B311" s="13"/>
      <c r="C311" s="13"/>
    </row>
    <row r="312" spans="1:3" ht="13.5" customHeight="1">
      <c r="A312" s="13"/>
      <c r="B312" s="13"/>
      <c r="C312" s="13"/>
    </row>
    <row r="313" spans="1:3" ht="13.5" customHeight="1">
      <c r="A313" s="13"/>
      <c r="B313" s="13"/>
      <c r="C313" s="13"/>
    </row>
    <row r="314" spans="1:3" ht="13.5" customHeight="1">
      <c r="A314" s="13"/>
      <c r="B314" s="13"/>
      <c r="C314" s="13"/>
    </row>
    <row r="315" spans="1:3" ht="13.5" customHeight="1">
      <c r="A315" s="13"/>
      <c r="B315" s="13"/>
      <c r="C315" s="13"/>
    </row>
    <row r="316" spans="1:3" ht="13.5" customHeight="1">
      <c r="A316" s="13"/>
      <c r="B316" s="13"/>
      <c r="C316" s="13"/>
    </row>
    <row r="317" spans="1:3" ht="13.5" customHeight="1">
      <c r="A317" s="13"/>
      <c r="B317" s="13"/>
      <c r="C317" s="13"/>
    </row>
    <row r="318" spans="1:3" ht="13.5" customHeight="1">
      <c r="A318" s="13"/>
      <c r="B318" s="13"/>
      <c r="C318" s="13"/>
    </row>
    <row r="319" spans="1:3" ht="13.5" customHeight="1">
      <c r="A319" s="13"/>
      <c r="B319" s="13"/>
      <c r="C319" s="13"/>
    </row>
    <row r="320" spans="1:3" ht="13.5" customHeight="1">
      <c r="A320" s="13"/>
      <c r="B320" s="13"/>
      <c r="C320" s="13"/>
    </row>
    <row r="321" spans="1:3" ht="13.5" customHeight="1">
      <c r="A321" s="13"/>
      <c r="B321" s="13"/>
      <c r="C321" s="13"/>
    </row>
    <row r="322" spans="1:3" ht="13.5" customHeight="1">
      <c r="A322" s="13"/>
      <c r="B322" s="13"/>
      <c r="C322" s="13"/>
    </row>
    <row r="323" spans="1:3" ht="13.5" customHeight="1">
      <c r="A323" s="13"/>
      <c r="B323" s="13"/>
      <c r="C323" s="13"/>
    </row>
    <row r="324" spans="1:3" ht="13.5" customHeight="1">
      <c r="A324" s="13"/>
      <c r="B324" s="13"/>
      <c r="C324" s="13"/>
    </row>
    <row r="325" spans="1:3" ht="13.5" customHeight="1">
      <c r="A325" s="13"/>
      <c r="B325" s="13"/>
      <c r="C325" s="13"/>
    </row>
    <row r="326" spans="1:3" ht="13.5" customHeight="1">
      <c r="A326" s="13"/>
      <c r="B326" s="13"/>
      <c r="C326" s="13"/>
    </row>
    <row r="327" spans="1:3" ht="13.5" customHeight="1">
      <c r="A327" s="13"/>
      <c r="B327" s="13"/>
      <c r="C327" s="13"/>
    </row>
    <row r="328" spans="1:3" ht="13.5" customHeight="1">
      <c r="A328" s="13"/>
      <c r="B328" s="13"/>
      <c r="C328" s="13"/>
    </row>
    <row r="329" spans="1:3" ht="13.5" customHeight="1">
      <c r="A329" s="13"/>
      <c r="B329" s="13"/>
      <c r="C329" s="13"/>
    </row>
    <row r="330" spans="1:3" ht="13.5" customHeight="1">
      <c r="A330" s="13"/>
      <c r="B330" s="13"/>
      <c r="C330" s="13"/>
    </row>
    <row r="331" spans="1:3" ht="13.5" customHeight="1">
      <c r="A331" s="13"/>
      <c r="B331" s="13"/>
      <c r="C331" s="13"/>
    </row>
    <row r="332" spans="1:3" ht="13.5" customHeight="1">
      <c r="A332" s="13"/>
      <c r="B332" s="13"/>
      <c r="C332" s="13"/>
    </row>
    <row r="333" spans="1:3" ht="13.5" customHeight="1">
      <c r="A333" s="13"/>
      <c r="B333" s="13"/>
      <c r="C333" s="13"/>
    </row>
    <row r="334" spans="1:3" ht="13.5" customHeight="1">
      <c r="A334" s="13"/>
      <c r="B334" s="13"/>
      <c r="C334" s="13"/>
    </row>
    <row r="335" spans="1:3" ht="13.5" customHeight="1">
      <c r="A335" s="13"/>
      <c r="B335" s="13"/>
      <c r="C335" s="13"/>
    </row>
    <row r="336" spans="1:3" ht="13.5" customHeight="1">
      <c r="A336" s="13"/>
      <c r="B336" s="13"/>
      <c r="C336" s="13"/>
    </row>
    <row r="337" spans="1:3" ht="13.5" customHeight="1">
      <c r="A337" s="13"/>
      <c r="B337" s="13"/>
      <c r="C337" s="13"/>
    </row>
    <row r="338" spans="1:3" ht="13.5" customHeight="1">
      <c r="A338" s="13"/>
      <c r="B338" s="13"/>
      <c r="C338" s="13"/>
    </row>
    <row r="339" spans="1:3" ht="13.5" customHeight="1">
      <c r="A339" s="13"/>
      <c r="B339" s="13"/>
      <c r="C339" s="13"/>
    </row>
    <row r="340" spans="1:3" ht="13.5" customHeight="1">
      <c r="A340" s="13"/>
      <c r="B340" s="13"/>
      <c r="C340" s="13"/>
    </row>
    <row r="341" spans="1:3" ht="13.5" customHeight="1">
      <c r="A341" s="13"/>
      <c r="B341" s="13"/>
      <c r="C341" s="13"/>
    </row>
    <row r="342" spans="1:3" ht="13.5" customHeight="1">
      <c r="A342" s="13"/>
      <c r="B342" s="13"/>
      <c r="C342" s="13"/>
    </row>
    <row r="343" spans="1:3" ht="13.5" customHeight="1">
      <c r="A343" s="13"/>
      <c r="B343" s="13"/>
      <c r="C343" s="13"/>
    </row>
    <row r="344" spans="1:3" ht="13.5" customHeight="1">
      <c r="A344" s="13"/>
      <c r="B344" s="13"/>
      <c r="C344" s="13"/>
    </row>
    <row r="345" spans="1:3" ht="13.5" customHeight="1">
      <c r="A345" s="13"/>
      <c r="B345" s="13"/>
      <c r="C345" s="13"/>
    </row>
    <row r="346" spans="1:3" ht="13.5" customHeight="1">
      <c r="A346" s="13"/>
      <c r="B346" s="13"/>
      <c r="C346" s="13"/>
    </row>
    <row r="347" spans="1:3" ht="13.5" customHeight="1">
      <c r="A347" s="13"/>
      <c r="B347" s="13"/>
      <c r="C347" s="13"/>
    </row>
    <row r="348" spans="1:3" ht="13.5" customHeight="1">
      <c r="A348" s="13"/>
      <c r="B348" s="13"/>
      <c r="C348" s="13"/>
    </row>
    <row r="349" spans="1:3" ht="13.5" customHeight="1">
      <c r="A349" s="13"/>
      <c r="B349" s="13"/>
      <c r="C349" s="13"/>
    </row>
    <row r="350" spans="1:3" ht="13.5" customHeight="1">
      <c r="A350" s="13"/>
      <c r="B350" s="13"/>
      <c r="C350" s="13"/>
    </row>
    <row r="351" spans="1:3" ht="13.5" customHeight="1">
      <c r="A351" s="13"/>
      <c r="B351" s="13"/>
      <c r="C351" s="13"/>
    </row>
    <row r="352" spans="1:3" ht="13.5" customHeight="1">
      <c r="A352" s="13"/>
      <c r="B352" s="13"/>
      <c r="C352" s="13"/>
    </row>
    <row r="353" spans="1:3" ht="13.5" customHeight="1">
      <c r="A353" s="13"/>
      <c r="B353" s="13"/>
      <c r="C353" s="13"/>
    </row>
    <row r="354" spans="1:3" ht="13.5" customHeight="1">
      <c r="A354" s="13"/>
      <c r="B354" s="13"/>
      <c r="C354" s="13"/>
    </row>
    <row r="355" spans="1:3" ht="13.5" customHeight="1">
      <c r="A355" s="13"/>
      <c r="B355" s="13"/>
      <c r="C355" s="13"/>
    </row>
    <row r="356" spans="1:3" ht="13.5" customHeight="1">
      <c r="A356" s="13"/>
      <c r="B356" s="13"/>
      <c r="C356" s="13"/>
    </row>
    <row r="357" spans="1:3" ht="13.5" customHeight="1">
      <c r="A357" s="13"/>
      <c r="B357" s="13"/>
      <c r="C357" s="13"/>
    </row>
    <row r="358" spans="1:3" ht="13.5" customHeight="1">
      <c r="A358" s="13"/>
      <c r="B358" s="13"/>
      <c r="C358" s="13"/>
    </row>
    <row r="359" spans="1:3" ht="13.5" customHeight="1">
      <c r="A359" s="13"/>
      <c r="B359" s="13"/>
      <c r="C359" s="13"/>
    </row>
    <row r="360" spans="1:3" ht="13.5" customHeight="1">
      <c r="A360" s="13"/>
      <c r="B360" s="13"/>
      <c r="C360" s="13"/>
    </row>
    <row r="361" spans="1:3" ht="13.5" customHeight="1">
      <c r="A361" s="13"/>
      <c r="B361" s="13"/>
      <c r="C361" s="13"/>
    </row>
    <row r="362" spans="1:3" ht="13.5" customHeight="1">
      <c r="A362" s="13"/>
      <c r="B362" s="13"/>
      <c r="C362" s="13"/>
    </row>
    <row r="363" spans="1:3" ht="13.5" customHeight="1">
      <c r="A363" s="13"/>
      <c r="B363" s="13"/>
      <c r="C363" s="13"/>
    </row>
    <row r="364" spans="1:3" ht="13.5" customHeight="1">
      <c r="A364" s="13"/>
      <c r="B364" s="13"/>
      <c r="C364" s="13"/>
    </row>
    <row r="365" spans="1:3" ht="13.5" customHeight="1">
      <c r="A365" s="13"/>
      <c r="B365" s="13"/>
      <c r="C365" s="13"/>
    </row>
    <row r="366" spans="1:3" ht="13.5" customHeight="1">
      <c r="A366" s="13"/>
      <c r="B366" s="13"/>
      <c r="C366" s="13"/>
    </row>
    <row r="367" spans="1:3" ht="13.5" customHeight="1">
      <c r="A367" s="13"/>
      <c r="B367" s="13"/>
      <c r="C367" s="13"/>
    </row>
    <row r="368" spans="1:3" ht="13.5" customHeight="1">
      <c r="A368" s="13"/>
      <c r="B368" s="13"/>
      <c r="C368" s="13"/>
    </row>
  </sheetData>
  <mergeCells count="6">
    <mergeCell ref="K9:N9"/>
    <mergeCell ref="K7:N7"/>
    <mergeCell ref="D9:F9"/>
    <mergeCell ref="H7:J7"/>
    <mergeCell ref="D7:F7"/>
    <mergeCell ref="H9:J9"/>
  </mergeCells>
  <printOptions horizontalCentered="1"/>
  <pageMargins left="1" right="1" top="0.5" bottom="0.5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6"/>
  <sheetViews>
    <sheetView showGridLines="0" zoomScale="75" zoomScaleNormal="75" workbookViewId="0" topLeftCell="A1">
      <selection activeCell="A38" sqref="A38"/>
    </sheetView>
  </sheetViews>
  <sheetFormatPr defaultColWidth="9.140625" defaultRowHeight="13.5" customHeight="1"/>
  <cols>
    <col min="1" max="1" width="4.28125" style="15" customWidth="1"/>
    <col min="2" max="2" width="2.28125" style="15" customWidth="1"/>
    <col min="3" max="3" width="48.57421875" style="15" customWidth="1"/>
    <col min="4" max="4" width="11.421875" style="17" bestFit="1" customWidth="1"/>
    <col min="5" max="5" width="3.7109375" style="18" customWidth="1"/>
    <col min="6" max="6" width="11.421875" style="17" bestFit="1" customWidth="1"/>
    <col min="7" max="7" width="3.8515625" style="1" customWidth="1"/>
    <col min="8" max="8" width="10.421875" style="1" hidden="1" customWidth="1"/>
    <col min="9" max="9" width="3.28125" style="1" hidden="1" customWidth="1"/>
    <col min="10" max="10" width="10.57421875" style="1" hidden="1" customWidth="1"/>
    <col min="11" max="11" width="12.57421875" style="1" bestFit="1" customWidth="1"/>
    <col min="12" max="12" width="0" style="1" hidden="1" customWidth="1"/>
    <col min="13" max="13" width="12.57421875" style="1" bestFit="1" customWidth="1"/>
    <col min="14" max="16384" width="9.140625" style="1" customWidth="1"/>
  </cols>
  <sheetData>
    <row r="3" spans="1:6" s="2" customFormat="1" ht="18.75" customHeight="1">
      <c r="A3" s="8" t="s">
        <v>54</v>
      </c>
      <c r="B3" s="9"/>
      <c r="C3" s="10"/>
      <c r="D3" s="11"/>
      <c r="E3" s="12"/>
      <c r="F3" s="11"/>
    </row>
    <row r="4" spans="1:6" s="2" customFormat="1" ht="18.75" customHeight="1">
      <c r="A4" s="8" t="s">
        <v>58</v>
      </c>
      <c r="B4" s="9"/>
      <c r="C4" s="10"/>
      <c r="D4" s="12"/>
      <c r="E4" s="12"/>
      <c r="F4" s="12"/>
    </row>
    <row r="5" spans="1:10" s="2" customFormat="1" ht="13.5" customHeight="1" thickBot="1">
      <c r="A5" s="47" t="s">
        <v>8</v>
      </c>
      <c r="B5" s="48"/>
      <c r="C5" s="48"/>
      <c r="D5" s="49"/>
      <c r="E5" s="49"/>
      <c r="F5" s="49"/>
      <c r="G5" s="58"/>
      <c r="H5" s="58"/>
      <c r="I5" s="58"/>
      <c r="J5" s="58"/>
    </row>
    <row r="6" spans="1:13" ht="13.5" customHeight="1">
      <c r="A6" s="13"/>
      <c r="B6" s="13"/>
      <c r="C6" s="13"/>
      <c r="D6" s="89" t="s">
        <v>28</v>
      </c>
      <c r="E6" s="89"/>
      <c r="F6" s="89"/>
      <c r="H6" s="88" t="s">
        <v>32</v>
      </c>
      <c r="I6" s="88"/>
      <c r="J6" s="88"/>
      <c r="K6" s="89" t="s">
        <v>55</v>
      </c>
      <c r="L6" s="89"/>
      <c r="M6" s="89"/>
    </row>
    <row r="7" spans="1:13" ht="13.5" customHeight="1">
      <c r="A7" s="13"/>
      <c r="B7" s="13"/>
      <c r="C7" s="13"/>
      <c r="D7" s="56">
        <v>38226</v>
      </c>
      <c r="E7" s="57"/>
      <c r="F7" s="56">
        <v>37862</v>
      </c>
      <c r="H7" s="56">
        <v>37862</v>
      </c>
      <c r="I7" s="57"/>
      <c r="J7" s="56">
        <v>37498</v>
      </c>
      <c r="K7" s="56">
        <v>38226</v>
      </c>
      <c r="L7" s="57"/>
      <c r="M7" s="56">
        <v>37862</v>
      </c>
    </row>
    <row r="8" spans="1:13" ht="13.5" customHeight="1">
      <c r="A8" s="13"/>
      <c r="B8" s="13"/>
      <c r="C8" s="13"/>
      <c r="D8" s="87" t="s">
        <v>33</v>
      </c>
      <c r="E8" s="87"/>
      <c r="F8" s="87"/>
      <c r="H8" s="87" t="s">
        <v>33</v>
      </c>
      <c r="I8" s="87"/>
      <c r="J8" s="87"/>
      <c r="K8" s="87" t="s">
        <v>33</v>
      </c>
      <c r="L8" s="87"/>
      <c r="M8" s="87"/>
    </row>
    <row r="9" spans="1:10" ht="13.5" customHeight="1">
      <c r="A9" s="16" t="s">
        <v>14</v>
      </c>
      <c r="B9" s="13"/>
      <c r="C9" s="13"/>
      <c r="H9" s="17"/>
      <c r="I9" s="18"/>
      <c r="J9" s="17"/>
    </row>
    <row r="10" spans="1:10" ht="13.5" customHeight="1">
      <c r="A10" s="13"/>
      <c r="B10" s="16" t="s">
        <v>15</v>
      </c>
      <c r="C10" s="13"/>
      <c r="H10" s="17"/>
      <c r="I10" s="18"/>
      <c r="J10" s="17"/>
    </row>
    <row r="11" spans="1:10" ht="13.5" customHeight="1">
      <c r="A11" s="13"/>
      <c r="B11" s="13"/>
      <c r="C11" s="13"/>
      <c r="H11" s="17"/>
      <c r="I11" s="18"/>
      <c r="J11" s="17"/>
    </row>
    <row r="12" spans="1:10" ht="13.5" customHeight="1">
      <c r="A12" s="13" t="s">
        <v>16</v>
      </c>
      <c r="B12" s="13"/>
      <c r="C12" s="13"/>
      <c r="H12" s="17"/>
      <c r="I12" s="18"/>
      <c r="J12" s="17"/>
    </row>
    <row r="13" spans="1:13" ht="13.5" customHeight="1">
      <c r="A13" s="13"/>
      <c r="B13" s="13" t="s">
        <v>65</v>
      </c>
      <c r="C13" s="13"/>
      <c r="D13" s="20">
        <f>'Stmt of Ops'!D30</f>
        <v>758</v>
      </c>
      <c r="F13" s="20">
        <f>'Stmt of Ops'!F30</f>
        <v>-2364</v>
      </c>
      <c r="H13" s="20">
        <f>'Stmt of Ops'!H30</f>
        <v>-1902</v>
      </c>
      <c r="I13" s="18"/>
      <c r="J13" s="20">
        <v>207</v>
      </c>
      <c r="K13" s="20">
        <f>'Stmt of Ops'!K30</f>
        <v>-164</v>
      </c>
      <c r="L13" s="20">
        <f>'Stmt of Ops'!L30</f>
        <v>1778</v>
      </c>
      <c r="M13" s="20">
        <v>-1902</v>
      </c>
    </row>
    <row r="14" spans="1:13" ht="13.5" customHeight="1">
      <c r="A14" s="13"/>
      <c r="B14" s="13" t="s">
        <v>17</v>
      </c>
      <c r="C14" s="13"/>
      <c r="H14" s="17"/>
      <c r="I14" s="18"/>
      <c r="J14" s="17"/>
      <c r="K14" s="17"/>
      <c r="L14" s="17"/>
      <c r="M14" s="17"/>
    </row>
    <row r="15" spans="1:13" ht="13.5" customHeight="1">
      <c r="A15" s="13"/>
      <c r="B15" s="3" t="s">
        <v>52</v>
      </c>
      <c r="C15" s="13"/>
      <c r="D15" s="17">
        <v>0</v>
      </c>
      <c r="F15" s="17">
        <v>2567</v>
      </c>
      <c r="H15" s="17">
        <v>2567</v>
      </c>
      <c r="I15" s="18"/>
      <c r="J15" s="17">
        <v>0</v>
      </c>
      <c r="K15" s="17">
        <v>0</v>
      </c>
      <c r="L15" s="17">
        <v>0</v>
      </c>
      <c r="M15" s="17">
        <v>2567</v>
      </c>
    </row>
    <row r="16" spans="1:13" ht="13.5" customHeight="1">
      <c r="A16" s="13"/>
      <c r="B16" s="3" t="s">
        <v>42</v>
      </c>
      <c r="C16" s="13"/>
      <c r="D16" s="17">
        <v>0</v>
      </c>
      <c r="F16" s="17">
        <v>52</v>
      </c>
      <c r="H16" s="17">
        <v>0</v>
      </c>
      <c r="I16" s="18"/>
      <c r="J16" s="17">
        <v>0</v>
      </c>
      <c r="K16" s="17">
        <v>0</v>
      </c>
      <c r="L16" s="17">
        <v>0</v>
      </c>
      <c r="M16" s="17">
        <v>0</v>
      </c>
    </row>
    <row r="17" spans="1:13" ht="13.5" customHeight="1">
      <c r="A17" s="13"/>
      <c r="B17" s="3" t="s">
        <v>69</v>
      </c>
      <c r="C17" s="13"/>
      <c r="D17" s="17">
        <v>0</v>
      </c>
      <c r="F17" s="17">
        <v>0</v>
      </c>
      <c r="H17" s="17"/>
      <c r="I17" s="18"/>
      <c r="J17" s="17"/>
      <c r="K17" s="17">
        <v>45</v>
      </c>
      <c r="L17" s="17"/>
      <c r="M17" s="17">
        <v>0</v>
      </c>
    </row>
    <row r="18" spans="1:13" ht="13.5" customHeight="1">
      <c r="A18" s="13"/>
      <c r="B18" s="13" t="s">
        <v>66</v>
      </c>
      <c r="C18" s="13"/>
      <c r="D18" s="11">
        <v>-20</v>
      </c>
      <c r="F18" s="17">
        <v>71</v>
      </c>
      <c r="G18" s="71"/>
      <c r="H18" s="17">
        <v>71</v>
      </c>
      <c r="I18" s="18"/>
      <c r="J18" s="17">
        <v>0</v>
      </c>
      <c r="K18" s="17">
        <v>70</v>
      </c>
      <c r="L18" s="17">
        <v>0</v>
      </c>
      <c r="M18" s="17">
        <v>71</v>
      </c>
    </row>
    <row r="19" spans="1:13" ht="13.5" customHeight="1">
      <c r="A19" s="21"/>
      <c r="B19" s="21" t="s">
        <v>18</v>
      </c>
      <c r="C19" s="21"/>
      <c r="D19" s="24">
        <f>'Stmt of Ops'!D18</f>
        <v>887</v>
      </c>
      <c r="E19" s="23"/>
      <c r="F19" s="24">
        <f>'Stmt of Ops'!F18</f>
        <v>590</v>
      </c>
      <c r="G19" s="71"/>
      <c r="H19" s="24">
        <f>'Stmt of Ops'!H18</f>
        <v>1296</v>
      </c>
      <c r="I19" s="23"/>
      <c r="J19" s="24">
        <v>1075</v>
      </c>
      <c r="K19" s="24">
        <f>'Stmt of Ops'!K18</f>
        <v>2662</v>
      </c>
      <c r="L19" s="24">
        <f>'Stmt of Ops'!L18</f>
        <v>0</v>
      </c>
      <c r="M19" s="24">
        <v>1296</v>
      </c>
    </row>
    <row r="20" spans="1:13" ht="16.5" customHeight="1">
      <c r="A20" s="3"/>
      <c r="B20" s="3"/>
      <c r="C20" s="3"/>
      <c r="D20" s="28">
        <f>SUM(D13:D19)</f>
        <v>1625</v>
      </c>
      <c r="E20" s="28"/>
      <c r="F20" s="28">
        <f>SUM(F13:F19)</f>
        <v>916</v>
      </c>
      <c r="G20" s="28"/>
      <c r="H20" s="28">
        <f>SUM(H13:H19)</f>
        <v>2032</v>
      </c>
      <c r="I20" s="28"/>
      <c r="J20" s="28">
        <f>SUM(J13:J19)</f>
        <v>1282</v>
      </c>
      <c r="K20" s="28">
        <f>SUM(K13:K19)</f>
        <v>2613</v>
      </c>
      <c r="L20" s="28">
        <f>SUM(L13:L19)</f>
        <v>1778</v>
      </c>
      <c r="M20" s="28">
        <f>SUM(M13:M19)</f>
        <v>2032</v>
      </c>
    </row>
    <row r="21" spans="1:13" ht="13.5" customHeight="1">
      <c r="A21" s="13"/>
      <c r="B21" s="13"/>
      <c r="C21" s="13"/>
      <c r="D21" s="59"/>
      <c r="G21" s="71"/>
      <c r="H21" s="59"/>
      <c r="I21" s="18"/>
      <c r="J21" s="17"/>
      <c r="K21" s="17"/>
      <c r="L21" s="17"/>
      <c r="M21" s="17"/>
    </row>
    <row r="22" spans="1:13" ht="13.5" customHeight="1">
      <c r="A22" s="21"/>
      <c r="B22" s="21" t="s">
        <v>29</v>
      </c>
      <c r="C22" s="21"/>
      <c r="D22" s="24">
        <f>556-143</f>
        <v>413</v>
      </c>
      <c r="E22" s="23"/>
      <c r="F22" s="24">
        <v>192</v>
      </c>
      <c r="G22" s="71"/>
      <c r="H22" s="28">
        <f>186-100</f>
        <v>86</v>
      </c>
      <c r="I22" s="23"/>
      <c r="J22" s="24">
        <v>-230</v>
      </c>
      <c r="K22" s="24">
        <v>-722</v>
      </c>
      <c r="L22" s="24">
        <v>484</v>
      </c>
      <c r="M22" s="24">
        <v>86</v>
      </c>
    </row>
    <row r="23" spans="1:13" ht="16.5" customHeight="1">
      <c r="A23" s="34"/>
      <c r="B23" s="34"/>
      <c r="C23" s="34"/>
      <c r="D23" s="37">
        <f>SUM(D20:D22)</f>
        <v>2038</v>
      </c>
      <c r="E23" s="36"/>
      <c r="F23" s="37">
        <f>SUM(F20:F22)</f>
        <v>1108</v>
      </c>
      <c r="G23" s="71"/>
      <c r="H23" s="37">
        <f>SUM(H20:H22)</f>
        <v>2118</v>
      </c>
      <c r="I23" s="36"/>
      <c r="J23" s="37">
        <f>SUM(J20:J22)</f>
        <v>1052</v>
      </c>
      <c r="K23" s="37">
        <f>SUM(K20:K22)</f>
        <v>1891</v>
      </c>
      <c r="L23" s="37">
        <f>SUM(L20:L22)</f>
        <v>2262</v>
      </c>
      <c r="M23" s="37">
        <f>SUM(M20:M22)</f>
        <v>2118</v>
      </c>
    </row>
    <row r="24" spans="1:13" ht="13.5" customHeight="1">
      <c r="A24" s="13"/>
      <c r="B24" s="13"/>
      <c r="C24" s="13"/>
      <c r="G24" s="71"/>
      <c r="H24" s="17"/>
      <c r="I24" s="18"/>
      <c r="J24" s="17"/>
      <c r="K24" s="17"/>
      <c r="L24" s="17"/>
      <c r="M24" s="17"/>
    </row>
    <row r="25" spans="1:13" ht="13.5" customHeight="1">
      <c r="A25" s="13" t="s">
        <v>19</v>
      </c>
      <c r="B25" s="13"/>
      <c r="C25" s="13"/>
      <c r="G25" s="71"/>
      <c r="H25" s="17"/>
      <c r="I25" s="18"/>
      <c r="J25" s="17"/>
      <c r="K25" s="17"/>
      <c r="L25" s="17"/>
      <c r="M25" s="17"/>
    </row>
    <row r="26" spans="1:13" ht="13.5" customHeight="1" hidden="1">
      <c r="A26" s="13"/>
      <c r="B26" s="3" t="s">
        <v>75</v>
      </c>
      <c r="C26" s="13"/>
      <c r="D26" s="17">
        <v>0</v>
      </c>
      <c r="F26" s="17">
        <v>0</v>
      </c>
      <c r="H26" s="17"/>
      <c r="I26" s="18"/>
      <c r="J26" s="17"/>
      <c r="K26" s="17">
        <v>-143</v>
      </c>
      <c r="L26" s="17"/>
      <c r="M26" s="17">
        <v>0</v>
      </c>
    </row>
    <row r="27" spans="1:13" ht="13.5" customHeight="1">
      <c r="A27" s="13"/>
      <c r="B27" s="13" t="s">
        <v>20</v>
      </c>
      <c r="C27" s="13"/>
      <c r="D27" s="17">
        <v>-353</v>
      </c>
      <c r="F27" s="17">
        <v>-139</v>
      </c>
      <c r="G27" s="71"/>
      <c r="H27" s="17">
        <f>-1026-22-1</f>
        <v>-1049</v>
      </c>
      <c r="I27" s="18"/>
      <c r="J27" s="17">
        <v>-263</v>
      </c>
      <c r="K27" s="17">
        <v>-858</v>
      </c>
      <c r="L27" s="17">
        <v>-874</v>
      </c>
      <c r="M27" s="17">
        <v>-1049</v>
      </c>
    </row>
    <row r="28" spans="1:13" ht="16.5" customHeight="1">
      <c r="A28" s="34"/>
      <c r="B28" s="34"/>
      <c r="C28" s="34"/>
      <c r="D28" s="37">
        <f>SUM(D26:D27)</f>
        <v>-353</v>
      </c>
      <c r="E28" s="36"/>
      <c r="F28" s="37">
        <f>SUM(F27:F27)</f>
        <v>-139</v>
      </c>
      <c r="G28" s="71"/>
      <c r="H28" s="37">
        <f>SUM(H27:H27)</f>
        <v>-1049</v>
      </c>
      <c r="I28" s="36"/>
      <c r="J28" s="37">
        <f>SUM(J27:J27)</f>
        <v>-263</v>
      </c>
      <c r="K28" s="37">
        <f>SUM(K26:K27)</f>
        <v>-1001</v>
      </c>
      <c r="L28" s="37">
        <f>SUM(L27:L27)</f>
        <v>-874</v>
      </c>
      <c r="M28" s="37">
        <f>SUM(M27:M27)</f>
        <v>-1049</v>
      </c>
    </row>
    <row r="29" spans="1:13" ht="13.5" customHeight="1">
      <c r="A29" s="13"/>
      <c r="B29" s="13"/>
      <c r="C29" s="13"/>
      <c r="G29" s="71"/>
      <c r="H29" s="17"/>
      <c r="I29" s="18"/>
      <c r="J29" s="17"/>
      <c r="K29" s="17"/>
      <c r="L29" s="17"/>
      <c r="M29" s="17"/>
    </row>
    <row r="30" spans="1:13" ht="13.5" customHeight="1">
      <c r="A30" s="13" t="s">
        <v>21</v>
      </c>
      <c r="B30" s="13"/>
      <c r="C30" s="13"/>
      <c r="G30" s="71"/>
      <c r="H30" s="17"/>
      <c r="I30" s="18"/>
      <c r="J30" s="17"/>
      <c r="K30" s="17"/>
      <c r="L30" s="17"/>
      <c r="M30" s="17"/>
    </row>
    <row r="31" spans="1:13" ht="13.5" customHeight="1" hidden="1">
      <c r="A31" s="13"/>
      <c r="B31" s="13" t="s">
        <v>50</v>
      </c>
      <c r="C31" s="13"/>
      <c r="D31" s="17">
        <v>0</v>
      </c>
      <c r="F31" s="17">
        <v>0</v>
      </c>
      <c r="G31" s="71"/>
      <c r="H31" s="17"/>
      <c r="I31" s="18"/>
      <c r="J31" s="17"/>
      <c r="K31" s="17">
        <v>0</v>
      </c>
      <c r="L31" s="17">
        <v>0</v>
      </c>
      <c r="M31" s="17">
        <v>0</v>
      </c>
    </row>
    <row r="32" spans="1:13" ht="13.5" customHeight="1" hidden="1">
      <c r="A32" s="13"/>
      <c r="B32" s="13" t="s">
        <v>53</v>
      </c>
      <c r="C32" s="13"/>
      <c r="D32" s="17">
        <v>0</v>
      </c>
      <c r="F32" s="17">
        <v>0</v>
      </c>
      <c r="G32" s="71"/>
      <c r="H32" s="17"/>
      <c r="I32" s="18"/>
      <c r="J32" s="17">
        <v>-689</v>
      </c>
      <c r="K32" s="17"/>
      <c r="L32" s="17">
        <v>306</v>
      </c>
      <c r="M32" s="17">
        <v>0</v>
      </c>
    </row>
    <row r="33" spans="1:13" ht="13.5" customHeight="1">
      <c r="A33" s="13"/>
      <c r="B33" s="13" t="s">
        <v>67</v>
      </c>
      <c r="C33" s="13"/>
      <c r="D33" s="17">
        <f>1500+3809+2-95</f>
        <v>5216</v>
      </c>
      <c r="F33" s="17">
        <v>0</v>
      </c>
      <c r="G33" s="71"/>
      <c r="H33" s="17"/>
      <c r="I33" s="18"/>
      <c r="J33" s="17"/>
      <c r="K33" s="17">
        <v>9289</v>
      </c>
      <c r="L33" s="17"/>
      <c r="M33" s="17">
        <v>0</v>
      </c>
    </row>
    <row r="34" spans="1:13" ht="13.5" customHeight="1" hidden="1">
      <c r="A34" s="13"/>
      <c r="B34" s="13" t="s">
        <v>60</v>
      </c>
      <c r="C34" s="13"/>
      <c r="D34" s="17">
        <v>0</v>
      </c>
      <c r="F34" s="17">
        <v>0</v>
      </c>
      <c r="G34" s="71"/>
      <c r="H34" s="17"/>
      <c r="I34" s="18"/>
      <c r="J34" s="17"/>
      <c r="K34" s="17">
        <v>0</v>
      </c>
      <c r="L34" s="17"/>
      <c r="M34" s="17">
        <v>0</v>
      </c>
    </row>
    <row r="35" spans="1:13" ht="13.5" customHeight="1">
      <c r="A35" s="21"/>
      <c r="B35" s="21" t="s">
        <v>22</v>
      </c>
      <c r="C35" s="21"/>
      <c r="D35" s="17">
        <v>-5296</v>
      </c>
      <c r="E35" s="23"/>
      <c r="F35" s="24">
        <v>-68</v>
      </c>
      <c r="G35" s="71"/>
      <c r="H35" s="17">
        <v>-168</v>
      </c>
      <c r="I35" s="23"/>
      <c r="J35" s="24">
        <v>-100</v>
      </c>
      <c r="K35" s="24">
        <v>-7428</v>
      </c>
      <c r="L35" s="24">
        <v>-100</v>
      </c>
      <c r="M35" s="24">
        <v>-168</v>
      </c>
    </row>
    <row r="36" spans="1:13" ht="16.5" customHeight="1">
      <c r="A36" s="34"/>
      <c r="B36" s="34"/>
      <c r="C36" s="34"/>
      <c r="D36" s="37">
        <f>SUM(D31:D35)</f>
        <v>-80</v>
      </c>
      <c r="E36" s="37"/>
      <c r="F36" s="37">
        <f>SUM(F32:F35)</f>
        <v>-68</v>
      </c>
      <c r="G36" s="71"/>
      <c r="H36" s="37">
        <f>SUM(H35:H35)</f>
        <v>-168</v>
      </c>
      <c r="I36" s="37"/>
      <c r="J36" s="37">
        <f>SUM(J32:J35)</f>
        <v>-789</v>
      </c>
      <c r="K36" s="37">
        <f>SUM(K32:K35)</f>
        <v>1861</v>
      </c>
      <c r="L36" s="37">
        <f>SUM(L32:L35)</f>
        <v>206</v>
      </c>
      <c r="M36" s="37">
        <f>SUM(M32:M35)</f>
        <v>-168</v>
      </c>
    </row>
    <row r="37" spans="1:13" ht="13.5" customHeight="1">
      <c r="A37" s="13"/>
      <c r="B37" s="13"/>
      <c r="C37" s="13"/>
      <c r="G37" s="71"/>
      <c r="H37" s="17"/>
      <c r="I37" s="18"/>
      <c r="J37" s="17"/>
      <c r="K37" s="17"/>
      <c r="L37" s="17"/>
      <c r="M37" s="17"/>
    </row>
    <row r="38" spans="1:13" ht="13.5" customHeight="1">
      <c r="A38" s="16" t="s">
        <v>70</v>
      </c>
      <c r="B38" s="13"/>
      <c r="C38" s="13"/>
      <c r="D38" s="17">
        <f>D23+D28+D36</f>
        <v>1605</v>
      </c>
      <c r="E38" s="17"/>
      <c r="F38" s="17">
        <v>901</v>
      </c>
      <c r="G38" s="71"/>
      <c r="H38" s="17">
        <f>H23+H28+H36</f>
        <v>901</v>
      </c>
      <c r="I38" s="17"/>
      <c r="J38" s="17">
        <f>J23+J28+J36</f>
        <v>0</v>
      </c>
      <c r="K38" s="17">
        <f>K23+K28+K36</f>
        <v>2751</v>
      </c>
      <c r="L38" s="17">
        <f>L23+L28+L36</f>
        <v>1594</v>
      </c>
      <c r="M38" s="17">
        <f>M23+M28+M36</f>
        <v>901</v>
      </c>
    </row>
    <row r="39" spans="1:13" ht="13.5" customHeight="1">
      <c r="A39" s="16"/>
      <c r="B39" s="13"/>
      <c r="C39" s="13"/>
      <c r="E39" s="17"/>
      <c r="G39" s="71"/>
      <c r="H39" s="17"/>
      <c r="I39" s="17"/>
      <c r="J39" s="17"/>
      <c r="K39" s="17"/>
      <c r="L39" s="17"/>
      <c r="M39" s="17"/>
    </row>
    <row r="40" spans="1:13" ht="13.5" customHeight="1">
      <c r="A40" s="16" t="s">
        <v>79</v>
      </c>
      <c r="B40" s="13"/>
      <c r="C40" s="13"/>
      <c r="E40" s="17"/>
      <c r="G40" s="71"/>
      <c r="H40" s="17"/>
      <c r="I40" s="17"/>
      <c r="J40" s="17"/>
      <c r="K40" s="17"/>
      <c r="L40" s="17"/>
      <c r="M40" s="17"/>
    </row>
    <row r="41" spans="1:13" ht="13.5" customHeight="1">
      <c r="A41" s="16"/>
      <c r="B41" s="13"/>
      <c r="C41" s="16" t="s">
        <v>78</v>
      </c>
      <c r="D41" s="17">
        <v>0</v>
      </c>
      <c r="E41" s="17"/>
      <c r="F41" s="17">
        <v>-1215</v>
      </c>
      <c r="G41" s="71"/>
      <c r="H41" s="17"/>
      <c r="I41" s="17"/>
      <c r="J41" s="17"/>
      <c r="K41" s="17">
        <v>0</v>
      </c>
      <c r="L41" s="17"/>
      <c r="M41" s="17">
        <v>-1215</v>
      </c>
    </row>
    <row r="42" spans="1:12" ht="13.5" customHeight="1">
      <c r="A42" s="16"/>
      <c r="B42" s="13"/>
      <c r="C42" s="16"/>
      <c r="E42" s="17"/>
      <c r="F42" s="1"/>
      <c r="G42" s="71"/>
      <c r="H42" s="17"/>
      <c r="I42" s="17"/>
      <c r="J42" s="17"/>
      <c r="K42" s="17"/>
      <c r="L42" s="17"/>
    </row>
    <row r="43" spans="1:13" ht="13.5" customHeight="1">
      <c r="A43" s="33" t="s">
        <v>80</v>
      </c>
      <c r="B43" s="45"/>
      <c r="C43" s="45" t="s">
        <v>71</v>
      </c>
      <c r="D43" s="24">
        <v>1185</v>
      </c>
      <c r="E43" s="23"/>
      <c r="F43" s="24">
        <v>0</v>
      </c>
      <c r="G43" s="71"/>
      <c r="H43" s="59">
        <v>0</v>
      </c>
      <c r="I43" s="28"/>
      <c r="J43" s="59">
        <v>0</v>
      </c>
      <c r="K43" s="24">
        <v>39</v>
      </c>
      <c r="L43" s="24">
        <v>0</v>
      </c>
      <c r="M43" s="24">
        <v>0</v>
      </c>
    </row>
    <row r="44" spans="1:13" ht="13.5" customHeight="1">
      <c r="A44" s="33"/>
      <c r="B44" s="13"/>
      <c r="C44" s="13"/>
      <c r="G44" s="71"/>
      <c r="H44" s="17"/>
      <c r="I44" s="18"/>
      <c r="J44" s="17"/>
      <c r="K44" s="17"/>
      <c r="L44" s="17"/>
      <c r="M44" s="17"/>
    </row>
    <row r="45" spans="1:13" ht="13.5" customHeight="1" hidden="1">
      <c r="A45" s="45" t="s">
        <v>41</v>
      </c>
      <c r="B45" s="45"/>
      <c r="C45" s="3"/>
      <c r="D45" s="24">
        <v>0</v>
      </c>
      <c r="E45" s="23"/>
      <c r="F45" s="24">
        <v>0</v>
      </c>
      <c r="G45" s="71"/>
      <c r="H45" s="24">
        <v>-1215</v>
      </c>
      <c r="I45" s="23"/>
      <c r="J45" s="24">
        <v>0</v>
      </c>
      <c r="K45" s="24">
        <v>0</v>
      </c>
      <c r="L45" s="24">
        <v>0</v>
      </c>
      <c r="M45" s="24">
        <v>0</v>
      </c>
    </row>
    <row r="46" spans="1:13" ht="16.5" customHeight="1" thickBot="1">
      <c r="A46" s="46" t="s">
        <v>68</v>
      </c>
      <c r="B46" s="46"/>
      <c r="C46" s="77"/>
      <c r="D46" s="32">
        <f>SUM(D38:D45)</f>
        <v>2790</v>
      </c>
      <c r="E46" s="31"/>
      <c r="F46" s="32">
        <f>SUM(F38:F44)</f>
        <v>-314</v>
      </c>
      <c r="G46" s="78"/>
      <c r="H46" s="32">
        <f>SUM(H38:H45)</f>
        <v>-314</v>
      </c>
      <c r="I46" s="31"/>
      <c r="J46" s="32">
        <f>SUM(J38:J44)</f>
        <v>0</v>
      </c>
      <c r="K46" s="32">
        <f>SUM(K38:K44)</f>
        <v>2790</v>
      </c>
      <c r="L46" s="32">
        <f>SUM(L38:L44)</f>
        <v>1594</v>
      </c>
      <c r="M46" s="32">
        <f>SUM(M38:M44)</f>
        <v>-314</v>
      </c>
    </row>
    <row r="47" spans="1:10" ht="13.5" customHeight="1" thickTop="1">
      <c r="A47" s="13"/>
      <c r="B47" s="13"/>
      <c r="C47" s="13"/>
      <c r="G47" s="71"/>
      <c r="H47" s="17"/>
      <c r="I47" s="18"/>
      <c r="J47" s="17"/>
    </row>
    <row r="48" spans="1:10" ht="13.5" customHeight="1">
      <c r="A48" s="13" t="s">
        <v>23</v>
      </c>
      <c r="B48" s="13"/>
      <c r="C48" s="13"/>
      <c r="H48" s="17"/>
      <c r="I48" s="18"/>
      <c r="J48" s="17"/>
    </row>
    <row r="49" spans="1:13" ht="13.5" customHeight="1">
      <c r="A49" s="13"/>
      <c r="B49" s="13" t="s">
        <v>24</v>
      </c>
      <c r="C49" s="13"/>
      <c r="D49" s="20">
        <v>77</v>
      </c>
      <c r="E49" s="43"/>
      <c r="F49" s="20">
        <v>29</v>
      </c>
      <c r="H49" s="20">
        <v>29</v>
      </c>
      <c r="I49" s="43"/>
      <c r="J49" s="20">
        <v>0</v>
      </c>
      <c r="K49" s="79">
        <v>200</v>
      </c>
      <c r="L49" s="79"/>
      <c r="M49" s="79">
        <v>29</v>
      </c>
    </row>
    <row r="50" spans="1:13" ht="13.5" customHeight="1">
      <c r="A50" s="13"/>
      <c r="B50" s="13" t="s">
        <v>43</v>
      </c>
      <c r="C50" s="13"/>
      <c r="D50" s="20">
        <v>0</v>
      </c>
      <c r="E50" s="43"/>
      <c r="F50" s="20">
        <v>32</v>
      </c>
      <c r="H50" s="20">
        <v>503</v>
      </c>
      <c r="I50" s="43"/>
      <c r="J50" s="20">
        <v>715</v>
      </c>
      <c r="K50" s="79">
        <v>0</v>
      </c>
      <c r="L50" s="79"/>
      <c r="M50" s="79">
        <v>503</v>
      </c>
    </row>
    <row r="51" spans="1:13" ht="13.5" customHeight="1">
      <c r="A51" s="16"/>
      <c r="B51" s="13"/>
      <c r="C51" s="13"/>
      <c r="M51" s="83"/>
    </row>
    <row r="52" spans="1:13" ht="13.5" customHeight="1">
      <c r="A52" s="13"/>
      <c r="B52" s="13"/>
      <c r="C52" s="13"/>
      <c r="M52" s="80"/>
    </row>
    <row r="53" spans="1:11" ht="13.5" customHeight="1">
      <c r="A53" s="13"/>
      <c r="B53" s="13"/>
      <c r="C53" s="13"/>
      <c r="K53" s="80"/>
    </row>
    <row r="54" spans="1:3" ht="13.5" customHeight="1">
      <c r="A54" s="13"/>
      <c r="B54" s="13"/>
      <c r="C54" s="13"/>
    </row>
    <row r="55" spans="1:3" ht="13.5" customHeight="1">
      <c r="A55" s="13"/>
      <c r="B55" s="13"/>
      <c r="C55" s="13"/>
    </row>
    <row r="56" spans="1:3" ht="13.5" customHeight="1">
      <c r="A56" s="13"/>
      <c r="B56" s="13"/>
      <c r="C56" s="13"/>
    </row>
    <row r="57" spans="1:3" ht="13.5" customHeight="1">
      <c r="A57" s="13"/>
      <c r="B57" s="13"/>
      <c r="C57" s="13"/>
    </row>
    <row r="58" spans="1:3" ht="13.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13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13"/>
      <c r="B62" s="13"/>
      <c r="C62" s="13"/>
    </row>
    <row r="63" spans="1:3" ht="13.5" customHeight="1">
      <c r="A63" s="13"/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13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13"/>
      <c r="B84" s="13"/>
      <c r="C84" s="13"/>
    </row>
    <row r="85" spans="1:3" ht="13.5" customHeight="1">
      <c r="A85" s="13"/>
      <c r="B85" s="13"/>
      <c r="C85" s="13"/>
    </row>
    <row r="86" spans="1:3" ht="13.5" customHeight="1">
      <c r="A86" s="13"/>
      <c r="B86" s="13"/>
      <c r="C86" s="13"/>
    </row>
    <row r="87" spans="1:3" ht="13.5" customHeight="1">
      <c r="A87" s="13"/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  <row r="284" spans="1:3" ht="13.5" customHeight="1">
      <c r="A284" s="13"/>
      <c r="B284" s="13"/>
      <c r="C284" s="13"/>
    </row>
    <row r="285" spans="1:3" ht="13.5" customHeight="1">
      <c r="A285" s="13"/>
      <c r="B285" s="13"/>
      <c r="C285" s="13"/>
    </row>
    <row r="286" spans="1:3" ht="13.5" customHeight="1">
      <c r="A286" s="13"/>
      <c r="B286" s="13"/>
      <c r="C286" s="13"/>
    </row>
  </sheetData>
  <mergeCells count="6">
    <mergeCell ref="D6:F6"/>
    <mergeCell ref="H6:J6"/>
    <mergeCell ref="H8:J8"/>
    <mergeCell ref="K6:M6"/>
    <mergeCell ref="K8:M8"/>
    <mergeCell ref="D8:F8"/>
  </mergeCells>
  <printOptions horizontalCentered="1"/>
  <pageMargins left="1" right="1" top="0.5" bottom="0.5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Toronto Practice Office</dc:creator>
  <cp:keywords/>
  <dc:description/>
  <cp:lastModifiedBy>Janet</cp:lastModifiedBy>
  <cp:lastPrinted>2004-09-22T20:45:16Z</cp:lastPrinted>
  <dcterms:created xsi:type="dcterms:W3CDTF">1999-11-30T19:47:18Z</dcterms:created>
  <dcterms:modified xsi:type="dcterms:W3CDTF">2004-09-24T12:18:07Z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-995460508</vt:i4>
  </property>
  <property fmtid="{D5CDD505-2E9C-101B-9397-08002B2CF9AE}" pid="3" name="_EmailSubject">
    <vt:lpwstr/>
  </property>
  <property fmtid="{D5CDD505-2E9C-101B-9397-08002B2CF9AE}" pid="4" name="_AuthorEmail">
    <vt:lpwstr>JoeR@circtwrld.com</vt:lpwstr>
  </property>
  <property fmtid="{D5CDD505-2E9C-101B-9397-08002B2CF9AE}" pid="5" name="_AuthorEmailDisplayName">
    <vt:lpwstr>Joe Ricci</vt:lpwstr>
  </property>
  <property fmtid="{D5CDD505-2E9C-101B-9397-08002B2CF9AE}" pid="6" name="_ReviewingToolsShownOnce">
    <vt:lpwstr/>
  </property>
</Properties>
</file>