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4455" tabRatio="885" activeTab="0"/>
  </bookViews>
  <sheets>
    <sheet name="bs" sheetId="1" r:id="rId1"/>
    <sheet name="earnings" sheetId="2" r:id="rId2"/>
    <sheet name="Shareholders Equity" sheetId="3" r:id="rId3"/>
    <sheet name="changes " sheetId="4" r:id="rId4"/>
  </sheets>
  <definedNames>
    <definedName name="_xlnm.Print_Area" localSheetId="0">'bs'!$A$1:$G$47</definedName>
    <definedName name="_xlnm.Print_Area" localSheetId="3">'changes '!$A$1:$K$45</definedName>
    <definedName name="_xlnm.Print_Area" localSheetId="1">'earnings'!$A$1:$L$36</definedName>
    <definedName name="_xlnm.Print_Area" localSheetId="2">'Shareholders Equity'!$A$1:$G$45</definedName>
    <definedName name="Z_31D9D23B_7EC2_4A4D_8DCC_C5078F4C25E5_.wvu.Cols" localSheetId="0" hidden="1">'bs'!$J:$K</definedName>
    <definedName name="Z_31D9D23B_7EC2_4A4D_8DCC_C5078F4C25E5_.wvu.Cols" localSheetId="3" hidden="1">'changes '!#REF!,'changes '!#REF!</definedName>
    <definedName name="Z_31D9D23B_7EC2_4A4D_8DCC_C5078F4C25E5_.wvu.Cols" localSheetId="1" hidden="1">'earnings'!#REF!,'earnings'!$D:$D</definedName>
    <definedName name="Z_31D9D23B_7EC2_4A4D_8DCC_C5078F4C25E5_.wvu.PrintArea" localSheetId="0" hidden="1">'bs'!$A$1:$K$45</definedName>
    <definedName name="Z_31D9D23B_7EC2_4A4D_8DCC_C5078F4C25E5_.wvu.PrintArea" localSheetId="3" hidden="1">'changes '!$A$1:$D$45</definedName>
    <definedName name="Z_31D9D23B_7EC2_4A4D_8DCC_C5078F4C25E5_.wvu.PrintArea" localSheetId="1" hidden="1">'earnings'!$A$1:$C$34</definedName>
    <definedName name="Z_4081800F_5DB4_48FA_B4F0_69A5E443C0D2_.wvu.Cols" localSheetId="0" hidden="1">'bs'!$J:$K</definedName>
    <definedName name="Z_4081800F_5DB4_48FA_B4F0_69A5E443C0D2_.wvu.Cols" localSheetId="3" hidden="1">'changes '!#REF!,'changes '!#REF!</definedName>
    <definedName name="Z_4081800F_5DB4_48FA_B4F0_69A5E443C0D2_.wvu.Cols" localSheetId="1" hidden="1">'earnings'!$D:$D</definedName>
    <definedName name="Z_4081800F_5DB4_48FA_B4F0_69A5E443C0D2_.wvu.PrintArea" localSheetId="0" hidden="1">'bs'!$A$1:$K$45</definedName>
    <definedName name="Z_4081800F_5DB4_48FA_B4F0_69A5E443C0D2_.wvu.PrintArea" localSheetId="3" hidden="1">'changes '!$A$1:$D$45</definedName>
    <definedName name="Z_4081800F_5DB4_48FA_B4F0_69A5E443C0D2_.wvu.PrintArea" localSheetId="1" hidden="1">'earnings'!$A$1:$C$34</definedName>
    <definedName name="Z_57EFE95E_3597_4872_9863_54AA8C33815D_.wvu.Cols" localSheetId="0" hidden="1">'bs'!$J:$K</definedName>
    <definedName name="Z_57EFE95E_3597_4872_9863_54AA8C33815D_.wvu.Cols" localSheetId="3" hidden="1">'changes '!#REF!,'changes '!#REF!</definedName>
    <definedName name="Z_57EFE95E_3597_4872_9863_54AA8C33815D_.wvu.Cols" localSheetId="1" hidden="1">'earnings'!#REF!,'earnings'!$D:$D</definedName>
    <definedName name="Z_57EFE95E_3597_4872_9863_54AA8C33815D_.wvu.PrintArea" localSheetId="0" hidden="1">'bs'!$A$1:$K$45</definedName>
    <definedName name="Z_57EFE95E_3597_4872_9863_54AA8C33815D_.wvu.PrintArea" localSheetId="3" hidden="1">'changes '!$A$1:$D$45</definedName>
    <definedName name="Z_57EFE95E_3597_4872_9863_54AA8C33815D_.wvu.PrintArea" localSheetId="1" hidden="1">'earnings'!$A$1:$C$34</definedName>
    <definedName name="Z_57EFE95E_3597_4872_9863_54AA8C33815D_.wvu.PrintArea" localSheetId="2" hidden="1">'Shareholders Equity'!$A$1:$G$43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</t>
        </r>
      </text>
    </comment>
    <comment ref="K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
</t>
        </r>
      </text>
    </comment>
    <comment ref="I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</t>
        </r>
      </text>
    </comment>
    <comment ref="K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</t>
        </r>
      </text>
    </comment>
    <comment ref="E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</t>
        </r>
      </text>
    </comment>
    <comment ref="N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</t>
        </r>
      </text>
    </comment>
    <comment ref="P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
</t>
        </r>
      </text>
    </comment>
    <comment ref="N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</t>
        </r>
      </text>
    </comment>
    <comment ref="P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from r&amp;d schedule</t>
        </r>
      </text>
    </comment>
  </commentList>
</comments>
</file>

<file path=xl/sharedStrings.xml><?xml version="1.0" encoding="utf-8"?>
<sst xmlns="http://schemas.openxmlformats.org/spreadsheetml/2006/main" count="143" uniqueCount="115">
  <si>
    <t>EXPENSES</t>
  </si>
  <si>
    <t>ASSETS</t>
  </si>
  <si>
    <t>CURRENT</t>
  </si>
  <si>
    <t>Prepaid expenses</t>
  </si>
  <si>
    <t>LIABILITIES</t>
  </si>
  <si>
    <t>SHAREHOLDERS' EQUITY</t>
  </si>
  <si>
    <t>INVESTING</t>
  </si>
  <si>
    <t>FINANCING</t>
  </si>
  <si>
    <t>Cash</t>
  </si>
  <si>
    <t>FIRAN TECHNOLOGY GROUP CORPORATION</t>
  </si>
  <si>
    <t>SALES</t>
  </si>
  <si>
    <t>Selling, general and administrative</t>
  </si>
  <si>
    <t>(in thousands of dollars)</t>
  </si>
  <si>
    <t>Share capital</t>
  </si>
  <si>
    <t>Deficit</t>
  </si>
  <si>
    <t>Interest expense on long-term debt</t>
  </si>
  <si>
    <t>DISCLOSURE OF CASH PAYMENTS</t>
  </si>
  <si>
    <t>NET CASH FLOW</t>
  </si>
  <si>
    <t xml:space="preserve">Accounts receivable </t>
  </si>
  <si>
    <t>Accumulated</t>
  </si>
  <si>
    <t>Other</t>
  </si>
  <si>
    <t>Total</t>
  </si>
  <si>
    <t>Common</t>
  </si>
  <si>
    <t>Preferred</t>
  </si>
  <si>
    <t>Contributed</t>
  </si>
  <si>
    <t>Comprehensive</t>
  </si>
  <si>
    <t>Shareholders'</t>
  </si>
  <si>
    <t>Shares</t>
  </si>
  <si>
    <t>Surplus</t>
  </si>
  <si>
    <t>Equity</t>
  </si>
  <si>
    <t xml:space="preserve">Stock based compensation </t>
  </si>
  <si>
    <t>Net loss</t>
  </si>
  <si>
    <t xml:space="preserve">Payments for income taxes </t>
  </si>
  <si>
    <t>Payments for interest</t>
  </si>
  <si>
    <t xml:space="preserve">COST OF SALES </t>
  </si>
  <si>
    <t>Loss ("AOCL")</t>
  </si>
  <si>
    <t>Comprehensive loss</t>
  </si>
  <si>
    <t>Amortization of capital assets</t>
  </si>
  <si>
    <t>Additions to capital assets</t>
  </si>
  <si>
    <t>Other comprehensive loss:</t>
  </si>
  <si>
    <t>Interest expense on short-term debt</t>
  </si>
  <si>
    <t xml:space="preserve">Repayments of long-term debt </t>
  </si>
  <si>
    <t xml:space="preserve">   Foreign currency translation</t>
  </si>
  <si>
    <t xml:space="preserve">   OPERATING</t>
  </si>
  <si>
    <t xml:space="preserve">      Items not affecting cash</t>
  </si>
  <si>
    <t xml:space="preserve">         Stock based compensation expense</t>
  </si>
  <si>
    <t xml:space="preserve">         Effect of exchange rates on U.S. dollar</t>
  </si>
  <si>
    <t xml:space="preserve">            Canadian debt</t>
  </si>
  <si>
    <t xml:space="preserve">         Amortization of capital assets</t>
  </si>
  <si>
    <t>Recovery of research and</t>
  </si>
  <si>
    <t>Refund of income taxes</t>
  </si>
  <si>
    <t>NET (OUTFLOW) INFLOW OF CASH RELATED</t>
  </si>
  <si>
    <t xml:space="preserve"> TO THE FOLLOWING ACTIVITIES:</t>
  </si>
  <si>
    <t>Balance, November 30, 2008</t>
  </si>
  <si>
    <t>Amortization of intangible assets</t>
  </si>
  <si>
    <t xml:space="preserve">         Amortization of intangible assets</t>
  </si>
  <si>
    <t>Taxes receivable</t>
  </si>
  <si>
    <t>Income ("AOCI")</t>
  </si>
  <si>
    <t xml:space="preserve">Accounts payable and accrued liabilities </t>
  </si>
  <si>
    <t>Balance, November 30, 2009</t>
  </si>
  <si>
    <t xml:space="preserve">   financial instruments designated</t>
  </si>
  <si>
    <t xml:space="preserve">   Net unrealized gain on derivative</t>
  </si>
  <si>
    <r>
      <t xml:space="preserve">   as cash flow hedges </t>
    </r>
    <r>
      <rPr>
        <b/>
        <i/>
        <sz val="12"/>
        <rFont val="Times New Roman"/>
        <family val="1"/>
      </rPr>
      <t>(Note 15(b)(ii))</t>
    </r>
  </si>
  <si>
    <t>November 30, 2009  (audited)</t>
  </si>
  <si>
    <t>Three Months Ended</t>
  </si>
  <si>
    <t>Interim Consolidated Balance Sheets</t>
  </si>
  <si>
    <t>Interim Consolidated Statements of Cash Flows</t>
  </si>
  <si>
    <t>(in thousands of dollars) (unaudited)</t>
  </si>
  <si>
    <t xml:space="preserve">Future income taxes </t>
  </si>
  <si>
    <t xml:space="preserve">CAPITAL ASSETS </t>
  </si>
  <si>
    <t>GOODWILL</t>
  </si>
  <si>
    <t xml:space="preserve">OTHER INTANGIBLE ASSETS </t>
  </si>
  <si>
    <t xml:space="preserve">Common shares </t>
  </si>
  <si>
    <t xml:space="preserve">Preferred shares </t>
  </si>
  <si>
    <t xml:space="preserve">Contributed surplus </t>
  </si>
  <si>
    <t>Severance expenses</t>
  </si>
  <si>
    <t xml:space="preserve">   as cash flow hedges </t>
  </si>
  <si>
    <t>Effect of foreign exchange rate changes on cash flow</t>
  </si>
  <si>
    <t>Accumulated other comprehensive loss</t>
  </si>
  <si>
    <t>(in thousands of dollars except per share amounts)</t>
  </si>
  <si>
    <t>Interim Consolidated Statements of Shareholders' Equity and Comprehensive Loss</t>
  </si>
  <si>
    <t>CASH, BEGINNING OF PERIOD</t>
  </si>
  <si>
    <t>CASH, END OF PERIOD</t>
  </si>
  <si>
    <t>Proceeds from capital expenditure facility</t>
  </si>
  <si>
    <t>Proceeds from sales of capital assets</t>
  </si>
  <si>
    <t xml:space="preserve">(Decrease)/increase in bank indebtedness </t>
  </si>
  <si>
    <t>Diluted</t>
  </si>
  <si>
    <t xml:space="preserve">August 27, 2010  (unaudited) </t>
  </si>
  <si>
    <t>Nine Months Ended</t>
  </si>
  <si>
    <t>August 27, 2010 (unaudited)</t>
  </si>
  <si>
    <t>August 28, 2009 (unaudited)</t>
  </si>
  <si>
    <t>6 Months Ended</t>
  </si>
  <si>
    <t>Balance, August 27, 2010</t>
  </si>
  <si>
    <t>Balance, August 28, 2009</t>
  </si>
  <si>
    <t>6  Months Ended</t>
  </si>
  <si>
    <t xml:space="preserve">PROFIT/(LOSS) BEFORE INCOME TAXES </t>
  </si>
  <si>
    <t>Interim Consolidated Income Statements</t>
  </si>
  <si>
    <t>NET PROFIT/(LOSS)</t>
  </si>
  <si>
    <t xml:space="preserve">      Net profit/(loss)</t>
  </si>
  <si>
    <t>(Gain) from sales of capital assets</t>
  </si>
  <si>
    <t xml:space="preserve">         (Gain) from sale of capital assets</t>
  </si>
  <si>
    <t xml:space="preserve">        Changes in non-cash operating working capital </t>
  </si>
  <si>
    <t>Proceeds from subordinated loan</t>
  </si>
  <si>
    <t>Basic</t>
  </si>
  <si>
    <t>Inventories</t>
  </si>
  <si>
    <r>
      <t>Bank indebtedness</t>
    </r>
    <r>
      <rPr>
        <sz val="12"/>
        <rFont val="Times New Roman"/>
        <family val="1"/>
      </rPr>
      <t xml:space="preserve"> </t>
    </r>
  </si>
  <si>
    <t>Unearned revenue</t>
  </si>
  <si>
    <t>Current portion of long-term debt</t>
  </si>
  <si>
    <t xml:space="preserve">LONG-TERM DEBT </t>
  </si>
  <si>
    <t>Research and development costs</t>
  </si>
  <si>
    <t xml:space="preserve">   development costs</t>
  </si>
  <si>
    <t>Foreign exchange loss</t>
  </si>
  <si>
    <t>PROVISION FOR INCOME TAXES</t>
  </si>
  <si>
    <t>NET LOSS PER SHARE</t>
  </si>
  <si>
    <t xml:space="preserve">   adjustments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</si>
</sst>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 \ \ _-* #,##0_-;\-* #,##0_-;_-* &quot;-&quot;_-;_-@_-"/>
    <numFmt numFmtId="173" formatCode="\ \ \ \ \ \ \ \ \ \ _-* #,##0_-;\-* #,##0_-;_-* &quot;-&quot;_-;_-@_-"/>
    <numFmt numFmtId="174" formatCode="\ _-* #,##0_-;\-* #,##0_-;_-* &quot;-&quot;_-;_-@_-"/>
    <numFmt numFmtId="175" formatCode="_ \ \ \-* #,##0_-;\-* #,##0_-;_-* &quot;-&quot;_-;_-@_-"/>
    <numFmt numFmtId="176" formatCode="\ \ _ \ \ \ \ \ \-* #,##0_-;\-* #,##0_-;_-* &quot;-&quot;_-;_-@_-"/>
    <numFmt numFmtId="177" formatCode="\ \ _ \-* #,##0_-;\-* #,##0_-;_-* &quot;-&quot;_-;_-@_-"/>
    <numFmt numFmtId="178" formatCode="\ \ \ _-* #,##0.00_-;\-* #,##0.00_-;_-* &quot;-&quot;??_-;_-@_-"/>
    <numFmt numFmtId="179" formatCode="_-* #,##0.0_-;\-* #,##0.0_-;_-* &quot;-&quot;??_-;_-@_-"/>
    <numFmt numFmtId="180" formatCode="_-* #,##0_-;\-* #,##0_-;_-* &quot;-&quot;??_-;_-@_-"/>
    <numFmt numFmtId="181" formatCode="\ \ \ _-&quot;$&quot;* #,##0_-;\-&quot;$&quot;* #,##0_-;_-&quot;$&quot;* &quot;-&quot;_-;_-@_-"/>
    <numFmt numFmtId="182" formatCode="\ \ \ _-&quot;$&quot;* #,##0.00_-;\-&quot;$&quot;* #,##0.00_-;_-&quot;$&quot;* &quot;-&quot;??_-;_-@_-"/>
    <numFmt numFmtId="183" formatCode="0.0;\(0.0\)"/>
    <numFmt numFmtId="184" formatCode="_ * #,##0.00_ ;_ * \-#,##0.00_ ;_ * &quot;-&quot;??_ ;_ @_ "/>
    <numFmt numFmtId="185" formatCode="_ * #,##0_ ;_ * \-#,##0_ ;_ * &quot;-&quot;_ ;_ @_ "/>
    <numFmt numFmtId="186" formatCode="_-* \(#,##0\);_-* #,##0_-;_-* &quot;-     &quot;_-;_-@_-"/>
    <numFmt numFmtId="187" formatCode="_(* #,##0_);_(* \(#,##0\);_(* &quot;-     &quot;_);_(@_)"/>
    <numFmt numFmtId="188" formatCode="_-* \(#,##0.00\);_-* #,##0.00_-;_-* &quot;-     &quot;??_-;_-@_-"/>
    <numFmt numFmtId="189" formatCode="_(* #,##0.00_);_(* \(#,##0.00\);_(* &quot;-     &quot;??_);_(@_)"/>
    <numFmt numFmtId="190" formatCode="_ &quot;$&quot;\ * #,##0.00_ ;_ &quot;$&quot;\ * \-#,##0.00_ ;_ &quot;$&quot;\ * &quot;-&quot;??_ ;_ @_ "/>
    <numFmt numFmtId="191" formatCode="_-&quot;$&quot;* \(#,##0.00\);_-&quot;$&quot;* #,##0.00_);_-&quot;$&quot;* &quot;-     &quot;??_-;_-@_-"/>
    <numFmt numFmtId="192" formatCode="_(&quot;$&quot;* #,##0.00_);_(&quot;$&quot;* \(#,##0.00\);_(&quot;$&quot;* &quot;-     &quot;??_);_(@_)"/>
    <numFmt numFmtId="193" formatCode="_ &quot;$&quot;\ * #,##0_ ;_ &quot;$&quot;\ * \-#,##0_ ;_ &quot;$&quot;\ * &quot;-&quot;_ ;_ @_ "/>
    <numFmt numFmtId="194" formatCode="_-&quot;$&quot;* \(#,##0\);_-&quot;$&quot;* #,##0_);_-&quot;$&quot;* &quot;-     &quot;_-;_-@_-"/>
    <numFmt numFmtId="195" formatCode="_(&quot;$&quot;* #,##0_);_(&quot;$&quot;* \(#,##0\);_(&quot;$&quot;* &quot;-     &quot;_);_(@_)"/>
    <numFmt numFmtId="196" formatCode="0.0%"/>
    <numFmt numFmtId="197" formatCode="_(&quot;$&quot;* #,##0.00_);_(&quot;$&quot;* \(#,##0.00\);_(&quot;$&quot;* &quot;-     &quot;_);_(@_)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#,##0.0_);\(#,##0.0\)"/>
    <numFmt numFmtId="203" formatCode="_ &quot;$&quot;\ * #,##0.0_ ;_ &quot;$&quot;\ * \-#,##0.0_ ;_ &quot;$&quot;\ * &quot;-&quot;??_ ;_ @_ "/>
    <numFmt numFmtId="204" formatCode="_ &quot;$&quot;\ * #,##0_ ;_ &quot;$&quot;\ * \-#,##0_ ;_ &quot;$&quot;\ * &quot;-&quot;??_ ;_ @_ "/>
    <numFmt numFmtId="205" formatCode="_ * #,##0.0_ ;_ * \-#,##0.0_ ;_ * &quot;-&quot;??_ ;_ @_ "/>
    <numFmt numFmtId="206" formatCode="_ * #,##0_ ;_ * \-#,##0_ ;_ * &quot;-&quot;??_ ;_ @_ "/>
    <numFmt numFmtId="207" formatCode="_(* #,##0.0_);_(* \(#,##0.0\);_(* &quot;-     &quot;_);_(@_)"/>
    <numFmt numFmtId="208" formatCode="_(* #,##0.00_);_(* \(#,##0.00\);_(* &quot;-     &quot;_);_(@_)"/>
    <numFmt numFmtId="209" formatCode="_(&quot;$&quot;* #,##0.0_);_(&quot;$&quot;* \(#,##0.0\);_(&quot;$&quot;* &quot;-     &quot;_);_(@_)"/>
    <numFmt numFmtId="210" formatCode="[$-409]dddd\,\ mmmm\ dd\,\ yyyy"/>
    <numFmt numFmtId="211" formatCode="[$-409]mmmm\ d\,\ yyyy;@"/>
    <numFmt numFmtId="212" formatCode="0;\(0\)"/>
    <numFmt numFmtId="213" formatCode="mmmm\ d\,\ yyyy"/>
    <numFmt numFmtId="214" formatCode="&quot;$&quot;#,##0.0_);\(&quot;$&quot;#,##0.0\)"/>
    <numFmt numFmtId="215" formatCode="_(&quot;$&quot;* #,##0.0_);_(&quot;$&quot;* \(#,##0.0\);_(&quot;$&quot;* &quot;-     &quot;??_);_(@_)"/>
    <numFmt numFmtId="216" formatCode="_(&quot;$&quot;* #,##0_);_(&quot;$&quot;* \(#,##0\);_(&quot;$&quot;* &quot;-     &quot;??_);_(@_)"/>
    <numFmt numFmtId="217" formatCode="0.00_);\(0.00\)"/>
    <numFmt numFmtId="218" formatCode="0.0_);\(0.0\)"/>
    <numFmt numFmtId="219" formatCode="0_);\(0\)"/>
    <numFmt numFmtId="220" formatCode="0.0"/>
    <numFmt numFmtId="221" formatCode="[$-409]d\-mmm\-yy;@"/>
    <numFmt numFmtId="222" formatCode="#,##0;[Red]#,##0"/>
  </numFmts>
  <fonts count="15">
    <font>
      <sz val="12"/>
      <name val="Times New Roman"/>
      <family val="1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1">
      <alignment/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5" fillId="0" borderId="0" applyFont="0" applyFill="0" applyBorder="0" applyProtection="0">
      <alignment/>
    </xf>
    <xf numFmtId="187" fontId="5" fillId="0" borderId="0" applyFont="0" applyFill="0" applyBorder="0" applyProtection="0">
      <alignment/>
    </xf>
    <xf numFmtId="188" fontId="5" fillId="0" borderId="0" applyFont="0" applyFill="0" applyBorder="0" applyProtection="0">
      <alignment/>
    </xf>
    <xf numFmtId="189" fontId="5" fillId="0" borderId="0" applyFont="0" applyFill="0" applyBorder="0" applyProtection="0">
      <alignment/>
    </xf>
    <xf numFmtId="190" fontId="4" fillId="0" borderId="0" applyFont="0" applyFill="0" applyBorder="0" applyAlignment="0" applyProtection="0"/>
    <xf numFmtId="191" fontId="5" fillId="0" borderId="0" applyFont="0" applyFill="0" applyBorder="0" applyProtection="0">
      <alignment/>
    </xf>
    <xf numFmtId="192" fontId="5" fillId="0" borderId="0" applyFont="0" applyFill="0" applyBorder="0" applyProtection="0">
      <alignment/>
    </xf>
    <xf numFmtId="193" fontId="4" fillId="0" borderId="0" applyFont="0" applyFill="0" applyBorder="0" applyAlignment="0" applyProtection="0"/>
    <xf numFmtId="194" fontId="5" fillId="0" borderId="0" applyFont="0" applyFill="0" applyBorder="0" applyProtection="0">
      <alignment/>
    </xf>
    <xf numFmtId="195" fontId="5" fillId="0" borderId="0" applyFont="0" applyFill="0" applyBorder="0" applyProtection="0">
      <alignment/>
    </xf>
    <xf numFmtId="178" fontId="0" fillId="0" borderId="0">
      <alignment/>
      <protection/>
    </xf>
    <xf numFmtId="182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2">
      <alignment/>
      <protection/>
    </xf>
    <xf numFmtId="0" fontId="0" fillId="0" borderId="2" applyNumberFormat="0">
      <alignment/>
      <protection/>
    </xf>
    <xf numFmtId="0" fontId="0" fillId="0" borderId="1" applyNumberFormat="0">
      <alignment/>
      <protection/>
    </xf>
  </cellStyleXfs>
  <cellXfs count="256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85" fontId="5" fillId="0" borderId="0" xfId="17" applyFont="1" applyBorder="1" applyAlignment="1">
      <alignment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/>
    </xf>
    <xf numFmtId="185" fontId="0" fillId="0" borderId="0" xfId="17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2" xfId="34" applyFont="1" applyBorder="1">
      <alignment/>
      <protection/>
    </xf>
    <xf numFmtId="0" fontId="0" fillId="0" borderId="0" xfId="34" applyFont="1" applyBorder="1">
      <alignment/>
      <protection/>
    </xf>
    <xf numFmtId="211" fontId="11" fillId="0" borderId="0" xfId="0" applyNumberFormat="1" applyFont="1" applyBorder="1" applyAlignment="1">
      <alignment/>
    </xf>
    <xf numFmtId="0" fontId="0" fillId="0" borderId="0" xfId="35" applyFont="1" applyBorder="1">
      <alignment/>
      <protection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184" fontId="0" fillId="0" borderId="0" xfId="16" applyFont="1" applyAlignment="1">
      <alignment/>
    </xf>
    <xf numFmtId="185" fontId="0" fillId="0" borderId="0" xfId="17" applyFont="1" applyAlignment="1">
      <alignment/>
    </xf>
    <xf numFmtId="204" fontId="0" fillId="0" borderId="0" xfId="22" applyNumberFormat="1" applyFont="1" applyAlignment="1">
      <alignment/>
    </xf>
    <xf numFmtId="206" fontId="0" fillId="0" borderId="0" xfId="16" applyNumberFormat="1" applyFont="1" applyAlignment="1">
      <alignment/>
    </xf>
    <xf numFmtId="206" fontId="0" fillId="0" borderId="1" xfId="16" applyNumberFormat="1" applyFont="1" applyBorder="1" applyAlignment="1">
      <alignment/>
    </xf>
    <xf numFmtId="206" fontId="0" fillId="0" borderId="0" xfId="16" applyNumberFormat="1" applyFont="1" applyBorder="1" applyAlignment="1">
      <alignment/>
    </xf>
    <xf numFmtId="185" fontId="0" fillId="0" borderId="0" xfId="17" applyFont="1" applyBorder="1" applyAlignment="1">
      <alignment/>
    </xf>
    <xf numFmtId="0" fontId="0" fillId="0" borderId="0" xfId="35" applyFont="1" applyBorder="1" applyAlignment="1">
      <alignment horizontal="left"/>
      <protection/>
    </xf>
    <xf numFmtId="0" fontId="0" fillId="0" borderId="1" xfId="35" applyFont="1" applyBorder="1">
      <alignment/>
      <protection/>
    </xf>
    <xf numFmtId="0" fontId="0" fillId="0" borderId="2" xfId="34" applyFont="1">
      <alignment/>
      <protection/>
    </xf>
    <xf numFmtId="204" fontId="0" fillId="0" borderId="2" xfId="22" applyNumberFormat="1" applyFont="1" applyBorder="1" applyAlignment="1">
      <alignment/>
    </xf>
    <xf numFmtId="195" fontId="0" fillId="0" borderId="2" xfId="27" applyFont="1">
      <alignment/>
    </xf>
    <xf numFmtId="195" fontId="0" fillId="0" borderId="0" xfId="27" applyFont="1" applyBorder="1">
      <alignment/>
    </xf>
    <xf numFmtId="178" fontId="0" fillId="0" borderId="0" xfId="28" applyFont="1" applyBorder="1">
      <alignment/>
      <protection/>
    </xf>
    <xf numFmtId="178" fontId="0" fillId="0" borderId="0" xfId="28" applyFont="1">
      <alignment/>
      <protection/>
    </xf>
    <xf numFmtId="195" fontId="0" fillId="0" borderId="0" xfId="27" applyFont="1">
      <alignment/>
    </xf>
    <xf numFmtId="178" fontId="0" fillId="0" borderId="1" xfId="28" applyFont="1" applyBorder="1">
      <alignment/>
      <protection/>
    </xf>
    <xf numFmtId="195" fontId="0" fillId="0" borderId="1" xfId="27" applyFont="1" applyBorder="1">
      <alignment/>
    </xf>
    <xf numFmtId="187" fontId="0" fillId="0" borderId="0" xfId="19" applyFont="1" applyBorder="1">
      <alignment/>
    </xf>
    <xf numFmtId="185" fontId="0" fillId="0" borderId="1" xfId="17" applyFont="1" applyBorder="1" applyAlignment="1">
      <alignment/>
    </xf>
    <xf numFmtId="206" fontId="0" fillId="0" borderId="3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 horizontal="left"/>
    </xf>
    <xf numFmtId="212" fontId="0" fillId="0" borderId="0" xfId="16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212" fontId="0" fillId="0" borderId="1" xfId="16" applyNumberFormat="1" applyFont="1" applyBorder="1" applyAlignment="1">
      <alignment/>
    </xf>
    <xf numFmtId="204" fontId="0" fillId="0" borderId="0" xfId="0" applyNumberFormat="1" applyFont="1" applyAlignment="1">
      <alignment/>
    </xf>
    <xf numFmtId="184" fontId="1" fillId="0" borderId="0" xfId="16" applyFont="1" applyAlignment="1">
      <alignment/>
    </xf>
    <xf numFmtId="204" fontId="1" fillId="0" borderId="0" xfId="22" applyNumberFormat="1" applyFont="1" applyAlignment="1">
      <alignment/>
    </xf>
    <xf numFmtId="206" fontId="1" fillId="0" borderId="0" xfId="16" applyNumberFormat="1" applyFont="1" applyAlignment="1">
      <alignment/>
    </xf>
    <xf numFmtId="206" fontId="1" fillId="0" borderId="0" xfId="16" applyNumberFormat="1" applyFont="1" applyFill="1" applyAlignment="1">
      <alignment/>
    </xf>
    <xf numFmtId="206" fontId="1" fillId="0" borderId="1" xfId="16" applyNumberFormat="1" applyFont="1" applyBorder="1" applyAlignment="1">
      <alignment/>
    </xf>
    <xf numFmtId="206" fontId="1" fillId="0" borderId="0" xfId="16" applyNumberFormat="1" applyFont="1" applyBorder="1" applyAlignment="1">
      <alignment/>
    </xf>
    <xf numFmtId="204" fontId="1" fillId="0" borderId="2" xfId="22" applyNumberFormat="1" applyFont="1" applyBorder="1" applyAlignment="1">
      <alignment/>
    </xf>
    <xf numFmtId="0" fontId="1" fillId="0" borderId="0" xfId="0" applyFont="1" applyBorder="1" applyAlignment="1">
      <alignment/>
    </xf>
    <xf numFmtId="204" fontId="1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04" fontId="0" fillId="0" borderId="0" xfId="22" applyNumberFormat="1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206" fontId="0" fillId="0" borderId="0" xfId="16" applyNumberFormat="1" applyFont="1" applyFill="1" applyBorder="1" applyAlignment="1">
      <alignment/>
    </xf>
    <xf numFmtId="0" fontId="0" fillId="0" borderId="3" xfId="0" applyFont="1" applyBorder="1" applyAlignment="1">
      <alignment/>
    </xf>
    <xf numFmtId="185" fontId="0" fillId="0" borderId="3" xfId="17" applyFont="1" applyBorder="1" applyAlignment="1">
      <alignment/>
    </xf>
    <xf numFmtId="41" fontId="0" fillId="0" borderId="0" xfId="35" applyFont="1" applyBorder="1">
      <alignment/>
      <protection/>
    </xf>
    <xf numFmtId="41" fontId="0" fillId="0" borderId="2" xfId="35" applyFont="1" applyBorder="1">
      <alignment/>
      <protection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184" fontId="0" fillId="0" borderId="0" xfId="16" applyFont="1" applyAlignment="1">
      <alignment/>
    </xf>
    <xf numFmtId="37" fontId="0" fillId="0" borderId="0" xfId="0" applyNumberFormat="1" applyFont="1" applyAlignment="1">
      <alignment/>
    </xf>
    <xf numFmtId="184" fontId="0" fillId="0" borderId="0" xfId="16" applyFont="1" applyBorder="1" applyAlignment="1">
      <alignment/>
    </xf>
    <xf numFmtId="206" fontId="0" fillId="0" borderId="0" xfId="16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185" fontId="0" fillId="0" borderId="2" xfId="17" applyFont="1" applyBorder="1" applyAlignment="1">
      <alignment/>
    </xf>
    <xf numFmtId="193" fontId="0" fillId="0" borderId="0" xfId="25" applyFont="1" applyAlignment="1">
      <alignment/>
    </xf>
    <xf numFmtId="195" fontId="0" fillId="0" borderId="0" xfId="27" applyFont="1" applyBorder="1">
      <alignment/>
    </xf>
    <xf numFmtId="187" fontId="0" fillId="0" borderId="0" xfId="19" applyFont="1">
      <alignment/>
    </xf>
    <xf numFmtId="185" fontId="0" fillId="0" borderId="0" xfId="17" applyFont="1" applyBorder="1" applyAlignment="1">
      <alignment/>
    </xf>
    <xf numFmtId="187" fontId="0" fillId="0" borderId="0" xfId="19" applyFont="1" applyBorder="1">
      <alignment/>
    </xf>
    <xf numFmtId="0" fontId="6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16" applyNumberFormat="1" applyFont="1" applyAlignment="1">
      <alignment/>
    </xf>
    <xf numFmtId="37" fontId="1" fillId="0" borderId="0" xfId="0" applyNumberFormat="1" applyFont="1" applyAlignment="1">
      <alignment/>
    </xf>
    <xf numFmtId="184" fontId="1" fillId="0" borderId="0" xfId="16" applyFont="1" applyBorder="1" applyAlignment="1">
      <alignment/>
    </xf>
    <xf numFmtId="206" fontId="1" fillId="0" borderId="3" xfId="0" applyNumberFormat="1" applyFont="1" applyBorder="1" applyAlignment="1">
      <alignment/>
    </xf>
    <xf numFmtId="206" fontId="1" fillId="0" borderId="0" xfId="16" applyNumberFormat="1" applyFont="1" applyFill="1" applyBorder="1" applyAlignment="1">
      <alignment/>
    </xf>
    <xf numFmtId="204" fontId="0" fillId="0" borderId="2" xfId="22" applyNumberFormat="1" applyFont="1" applyBorder="1" applyAlignment="1">
      <alignment/>
    </xf>
    <xf numFmtId="0" fontId="0" fillId="0" borderId="1" xfId="35" applyFont="1" applyFill="1" applyBorder="1" applyAlignment="1">
      <alignment horizontal="left"/>
      <protection/>
    </xf>
    <xf numFmtId="0" fontId="0" fillId="0" borderId="1" xfId="35" applyFont="1" applyFill="1" applyBorder="1">
      <alignment/>
      <protection/>
    </xf>
    <xf numFmtId="206" fontId="1" fillId="0" borderId="1" xfId="16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5" fontId="1" fillId="0" borderId="0" xfId="27" applyFont="1" applyBorder="1">
      <alignment/>
    </xf>
    <xf numFmtId="185" fontId="1" fillId="0" borderId="0" xfId="17" applyFont="1" applyBorder="1" applyAlignment="1">
      <alignment/>
    </xf>
    <xf numFmtId="187" fontId="1" fillId="0" borderId="3" xfId="19" applyFont="1" applyBorder="1">
      <alignment/>
    </xf>
    <xf numFmtId="187" fontId="1" fillId="0" borderId="0" xfId="19" applyFont="1" applyBorder="1">
      <alignment/>
    </xf>
    <xf numFmtId="195" fontId="1" fillId="0" borderId="2" xfId="19" applyNumberFormat="1" applyFont="1" applyBorder="1">
      <alignment/>
    </xf>
    <xf numFmtId="41" fontId="1" fillId="0" borderId="0" xfId="35" applyFont="1" applyBorder="1">
      <alignment/>
      <protection/>
    </xf>
    <xf numFmtId="0" fontId="8" fillId="0" borderId="0" xfId="0" applyFont="1" applyBorder="1" applyAlignment="1">
      <alignment/>
    </xf>
    <xf numFmtId="204" fontId="1" fillId="0" borderId="0" xfId="22" applyNumberFormat="1" applyFont="1" applyBorder="1" applyAlignment="1">
      <alignment/>
    </xf>
    <xf numFmtId="37" fontId="1" fillId="0" borderId="0" xfId="16" applyNumberFormat="1" applyFont="1" applyBorder="1" applyAlignment="1">
      <alignment/>
    </xf>
    <xf numFmtId="195" fontId="1" fillId="0" borderId="0" xfId="22" applyNumberFormat="1" applyFont="1" applyBorder="1" applyAlignment="1">
      <alignment/>
    </xf>
    <xf numFmtId="185" fontId="1" fillId="0" borderId="0" xfId="17" applyFont="1" applyFill="1" applyBorder="1" applyAlignment="1">
      <alignment/>
    </xf>
    <xf numFmtId="42" fontId="0" fillId="0" borderId="0" xfId="34" applyFont="1" applyBorder="1">
      <alignment/>
      <protection/>
    </xf>
    <xf numFmtId="204" fontId="1" fillId="0" borderId="0" xfId="22" applyNumberFormat="1" applyFont="1" applyFill="1" applyAlignment="1">
      <alignment/>
    </xf>
    <xf numFmtId="204" fontId="1" fillId="0" borderId="0" xfId="22" applyNumberFormat="1" applyFont="1" applyFill="1" applyBorder="1" applyAlignment="1">
      <alignment/>
    </xf>
    <xf numFmtId="187" fontId="0" fillId="0" borderId="3" xfId="19" applyFont="1" applyBorder="1">
      <alignment/>
    </xf>
    <xf numFmtId="187" fontId="0" fillId="0" borderId="1" xfId="19" applyFont="1" applyBorder="1">
      <alignment/>
    </xf>
    <xf numFmtId="185" fontId="0" fillId="0" borderId="1" xfId="17" applyFont="1" applyBorder="1" applyAlignment="1">
      <alignment/>
    </xf>
    <xf numFmtId="195" fontId="0" fillId="0" borderId="1" xfId="27" applyFont="1" applyBorder="1">
      <alignment/>
    </xf>
    <xf numFmtId="204" fontId="1" fillId="0" borderId="1" xfId="22" applyNumberFormat="1" applyFont="1" applyFill="1" applyBorder="1" applyAlignment="1">
      <alignment/>
    </xf>
    <xf numFmtId="42" fontId="0" fillId="0" borderId="1" xfId="34" applyFont="1" applyBorder="1">
      <alignment/>
      <protection/>
    </xf>
    <xf numFmtId="37" fontId="1" fillId="0" borderId="1" xfId="16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195" fontId="0" fillId="0" borderId="2" xfId="19" applyNumberFormat="1" applyFont="1" applyBorder="1">
      <alignment/>
    </xf>
    <xf numFmtId="204" fontId="0" fillId="0" borderId="0" xfId="22" applyNumberFormat="1" applyFont="1" applyBorder="1" applyAlignment="1">
      <alignment/>
    </xf>
    <xf numFmtId="195" fontId="0" fillId="0" borderId="0" xfId="22" applyNumberFormat="1" applyFont="1" applyBorder="1" applyAlignment="1">
      <alignment/>
    </xf>
    <xf numFmtId="204" fontId="8" fillId="0" borderId="0" xfId="0" applyNumberFormat="1" applyFont="1" applyAlignment="1">
      <alignment/>
    </xf>
    <xf numFmtId="197" fontId="1" fillId="0" borderId="0" xfId="22" applyNumberFormat="1" applyFont="1" applyFill="1" applyBorder="1" applyAlignment="1">
      <alignment/>
    </xf>
    <xf numFmtId="197" fontId="1" fillId="0" borderId="2" xfId="22" applyNumberFormat="1" applyFont="1" applyFill="1" applyBorder="1" applyAlignment="1">
      <alignment/>
    </xf>
    <xf numFmtId="0" fontId="0" fillId="0" borderId="0" xfId="35" applyFont="1" applyFill="1" applyBorder="1" applyAlignment="1">
      <alignment horizontal="left"/>
      <protection/>
    </xf>
    <xf numFmtId="0" fontId="0" fillId="0" borderId="0" xfId="35" applyFont="1" applyFill="1" applyBorder="1">
      <alignment/>
      <protection/>
    </xf>
    <xf numFmtId="37" fontId="0" fillId="0" borderId="0" xfId="16" applyNumberFormat="1" applyFont="1" applyBorder="1" applyAlignment="1">
      <alignment/>
    </xf>
    <xf numFmtId="37" fontId="1" fillId="0" borderId="0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204" fontId="1" fillId="0" borderId="5" xfId="22" applyNumberFormat="1" applyFont="1" applyBorder="1" applyAlignment="1">
      <alignment/>
    </xf>
    <xf numFmtId="195" fontId="1" fillId="0" borderId="5" xfId="22" applyNumberFormat="1" applyFont="1" applyBorder="1" applyAlignment="1">
      <alignment/>
    </xf>
    <xf numFmtId="37" fontId="1" fillId="0" borderId="5" xfId="16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95" fontId="1" fillId="0" borderId="0" xfId="22" applyNumberFormat="1" applyFont="1" applyFill="1" applyAlignment="1">
      <alignment/>
    </xf>
    <xf numFmtId="37" fontId="1" fillId="0" borderId="0" xfId="16" applyNumberFormat="1" applyFont="1" applyFill="1" applyAlignment="1">
      <alignment/>
    </xf>
    <xf numFmtId="37" fontId="1" fillId="0" borderId="0" xfId="16" applyNumberFormat="1" applyFont="1" applyFill="1" applyBorder="1" applyAlignment="1">
      <alignment/>
    </xf>
    <xf numFmtId="37" fontId="1" fillId="0" borderId="1" xfId="16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195" fontId="1" fillId="0" borderId="0" xfId="22" applyNumberFormat="1" applyFont="1" applyFill="1" applyBorder="1" applyAlignment="1">
      <alignment/>
    </xf>
    <xf numFmtId="185" fontId="8" fillId="0" borderId="0" xfId="17" applyFont="1" applyFill="1" applyBorder="1" applyAlignment="1">
      <alignment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/>
    </xf>
    <xf numFmtId="37" fontId="1" fillId="0" borderId="0" xfId="17" applyNumberFormat="1" applyFont="1" applyFill="1" applyBorder="1" applyAlignment="1">
      <alignment/>
    </xf>
    <xf numFmtId="37" fontId="1" fillId="0" borderId="2" xfId="22" applyNumberFormat="1" applyFont="1" applyBorder="1" applyAlignment="1">
      <alignment/>
    </xf>
    <xf numFmtId="187" fontId="1" fillId="0" borderId="1" xfId="19" applyFont="1" applyFill="1" applyBorder="1">
      <alignment/>
    </xf>
    <xf numFmtId="204" fontId="5" fillId="0" borderId="0" xfId="0" applyNumberFormat="1" applyFont="1" applyAlignment="1">
      <alignment/>
    </xf>
    <xf numFmtId="206" fontId="0" fillId="0" borderId="0" xfId="16" applyNumberFormat="1" applyFont="1" applyFill="1" applyAlignment="1">
      <alignment/>
    </xf>
    <xf numFmtId="206" fontId="0" fillId="0" borderId="1" xfId="16" applyNumberFormat="1" applyFont="1" applyFill="1" applyBorder="1" applyAlignment="1">
      <alignment/>
    </xf>
    <xf numFmtId="204" fontId="0" fillId="0" borderId="0" xfId="0" applyNumberFormat="1" applyFont="1" applyBorder="1" applyAlignment="1">
      <alignment/>
    </xf>
    <xf numFmtId="213" fontId="1" fillId="0" borderId="2" xfId="0" applyNumberFormat="1" applyFont="1" applyBorder="1" applyAlignment="1" quotePrefix="1">
      <alignment horizontal="center" wrapText="1"/>
    </xf>
    <xf numFmtId="213" fontId="0" fillId="0" borderId="2" xfId="0" applyNumberFormat="1" applyFont="1" applyBorder="1" applyAlignment="1">
      <alignment horizontal="center" wrapText="1"/>
    </xf>
    <xf numFmtId="206" fontId="0" fillId="0" borderId="1" xfId="16" applyNumberFormat="1" applyFont="1" applyBorder="1" applyAlignment="1">
      <alignment/>
    </xf>
    <xf numFmtId="206" fontId="0" fillId="0" borderId="3" xfId="16" applyNumberFormat="1" applyFont="1" applyBorder="1" applyAlignment="1">
      <alignment/>
    </xf>
    <xf numFmtId="206" fontId="0" fillId="0" borderId="0" xfId="16" applyNumberFormat="1" applyFont="1" applyFill="1" applyBorder="1" applyAlignment="1">
      <alignment/>
    </xf>
    <xf numFmtId="206" fontId="0" fillId="0" borderId="0" xfId="16" applyNumberFormat="1" applyFont="1" applyAlignment="1">
      <alignment/>
    </xf>
    <xf numFmtId="37" fontId="0" fillId="0" borderId="2" xfId="16" applyNumberFormat="1" applyFont="1" applyBorder="1" applyAlignment="1">
      <alignment/>
    </xf>
    <xf numFmtId="197" fontId="0" fillId="0" borderId="0" xfId="22" applyNumberFormat="1" applyFont="1" applyFill="1" applyBorder="1" applyAlignment="1">
      <alignment/>
    </xf>
    <xf numFmtId="197" fontId="0" fillId="0" borderId="2" xfId="22" applyNumberFormat="1" applyFont="1" applyFill="1" applyBorder="1" applyAlignment="1">
      <alignment/>
    </xf>
    <xf numFmtId="37" fontId="0" fillId="0" borderId="0" xfId="16" applyNumberFormat="1" applyFont="1" applyFill="1" applyBorder="1" applyAlignment="1">
      <alignment/>
    </xf>
    <xf numFmtId="37" fontId="0" fillId="0" borderId="2" xfId="22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16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5" xfId="16" applyNumberFormat="1" applyFont="1" applyBorder="1" applyAlignment="1">
      <alignment/>
    </xf>
    <xf numFmtId="0" fontId="0" fillId="0" borderId="5" xfId="0" applyFont="1" applyBorder="1" applyAlignment="1">
      <alignment/>
    </xf>
    <xf numFmtId="204" fontId="0" fillId="0" borderId="5" xfId="22" applyNumberFormat="1" applyFont="1" applyBorder="1" applyAlignment="1">
      <alignment/>
    </xf>
    <xf numFmtId="206" fontId="1" fillId="0" borderId="2" xfId="16" applyNumberFormat="1" applyFont="1" applyBorder="1" applyAlignment="1">
      <alignment/>
    </xf>
    <xf numFmtId="184" fontId="1" fillId="0" borderId="0" xfId="16" applyFont="1" applyFill="1" applyBorder="1" applyAlignment="1">
      <alignment/>
    </xf>
    <xf numFmtId="0" fontId="6" fillId="0" borderId="0" xfId="0" applyFont="1" applyBorder="1" applyAlignment="1">
      <alignment horizontal="left"/>
    </xf>
    <xf numFmtId="185" fontId="1" fillId="0" borderId="1" xfId="17" applyFont="1" applyFill="1" applyBorder="1" applyAlignment="1">
      <alignment/>
    </xf>
    <xf numFmtId="213" fontId="0" fillId="0" borderId="2" xfId="0" applyNumberFormat="1" applyFont="1" applyBorder="1" applyAlignment="1">
      <alignment horizontal="center" wrapText="1"/>
    </xf>
    <xf numFmtId="184" fontId="0" fillId="0" borderId="0" xfId="16" applyFont="1" applyFill="1" applyBorder="1" applyAlignment="1">
      <alignment/>
    </xf>
    <xf numFmtId="213" fontId="0" fillId="0" borderId="0" xfId="0" applyNumberFormat="1" applyFont="1" applyBorder="1" applyAlignment="1">
      <alignment horizontal="center" wrapText="1"/>
    </xf>
    <xf numFmtId="195" fontId="0" fillId="0" borderId="0" xfId="19" applyNumberFormat="1" applyFont="1" applyBorder="1">
      <alignment/>
    </xf>
    <xf numFmtId="0" fontId="0" fillId="0" borderId="0" xfId="0" applyFont="1" applyBorder="1" applyAlignment="1">
      <alignment/>
    </xf>
    <xf numFmtId="184" fontId="1" fillId="0" borderId="0" xfId="16" applyFont="1" applyFill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 quotePrefix="1">
      <alignment horizontal="left"/>
    </xf>
    <xf numFmtId="211" fontId="1" fillId="0" borderId="2" xfId="0" applyNumberFormat="1" applyFont="1" applyBorder="1" applyAlignment="1" quotePrefix="1">
      <alignment horizontal="center" wrapText="1"/>
    </xf>
    <xf numFmtId="0" fontId="0" fillId="0" borderId="2" xfId="34" applyFont="1" applyBorder="1" applyAlignment="1">
      <alignment wrapText="1"/>
      <protection/>
    </xf>
    <xf numFmtId="211" fontId="0" fillId="0" borderId="2" xfId="0" applyNumberFormat="1" applyFont="1" applyBorder="1" applyAlignment="1" quotePrefix="1">
      <alignment horizontal="center" wrapText="1"/>
    </xf>
    <xf numFmtId="0" fontId="0" fillId="0" borderId="1" xfId="0" applyFont="1" applyBorder="1" applyAlignment="1">
      <alignment/>
    </xf>
    <xf numFmtId="37" fontId="0" fillId="0" borderId="1" xfId="0" applyNumberFormat="1" applyFont="1" applyBorder="1" applyAlignment="1">
      <alignment/>
    </xf>
    <xf numFmtId="37" fontId="0" fillId="0" borderId="1" xfId="16" applyNumberFormat="1" applyFont="1" applyBorder="1" applyAlignment="1">
      <alignment/>
    </xf>
    <xf numFmtId="193" fontId="0" fillId="0" borderId="3" xfId="25" applyFont="1" applyBorder="1" applyAlignment="1">
      <alignment/>
    </xf>
    <xf numFmtId="195" fontId="1" fillId="0" borderId="3" xfId="26" applyNumberFormat="1" applyFont="1" applyBorder="1">
      <alignment/>
    </xf>
    <xf numFmtId="195" fontId="0" fillId="0" borderId="3" xfId="26" applyNumberFormat="1" applyFont="1" applyBorder="1">
      <alignment/>
    </xf>
    <xf numFmtId="195" fontId="0" fillId="0" borderId="2" xfId="27" applyFont="1">
      <alignment/>
    </xf>
    <xf numFmtId="195" fontId="0" fillId="0" borderId="2" xfId="26" applyNumberFormat="1" applyFo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195" fontId="0" fillId="0" borderId="0" xfId="27" applyFont="1">
      <alignment/>
    </xf>
    <xf numFmtId="187" fontId="0" fillId="0" borderId="0" xfId="19" applyFont="1" applyFill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187" fontId="1" fillId="0" borderId="3" xfId="19" applyFont="1" applyFill="1" applyBorder="1">
      <alignment/>
    </xf>
    <xf numFmtId="187" fontId="1" fillId="0" borderId="0" xfId="19" applyFont="1" applyFill="1" applyBorder="1">
      <alignment/>
    </xf>
    <xf numFmtId="187" fontId="0" fillId="0" borderId="0" xfId="19" applyFont="1" applyBorder="1" applyAlignment="1">
      <alignment/>
    </xf>
    <xf numFmtId="0" fontId="0" fillId="0" borderId="1" xfId="0" applyFont="1" applyBorder="1" applyAlignment="1">
      <alignment horizontal="left"/>
    </xf>
    <xf numFmtId="187" fontId="1" fillId="0" borderId="0" xfId="19" applyFont="1">
      <alignment/>
    </xf>
    <xf numFmtId="187" fontId="1" fillId="0" borderId="0" xfId="19" applyFont="1" applyFill="1">
      <alignment/>
    </xf>
    <xf numFmtId="0" fontId="0" fillId="0" borderId="1" xfId="34" applyFont="1" applyBorder="1" applyAlignment="1">
      <alignment horizontal="left"/>
      <protection/>
    </xf>
    <xf numFmtId="0" fontId="0" fillId="0" borderId="1" xfId="34" applyFont="1" applyBorder="1">
      <alignment/>
      <protection/>
    </xf>
    <xf numFmtId="195" fontId="1" fillId="0" borderId="1" xfId="27" applyFont="1" applyFill="1" applyBorder="1">
      <alignment/>
    </xf>
    <xf numFmtId="0" fontId="0" fillId="0" borderId="0" xfId="34" applyFont="1" applyBorder="1" applyAlignment="1">
      <alignment horizontal="left"/>
      <protection/>
    </xf>
    <xf numFmtId="0" fontId="0" fillId="0" borderId="0" xfId="34" applyFont="1" applyBorder="1">
      <alignment/>
      <protection/>
    </xf>
    <xf numFmtId="0" fontId="0" fillId="0" borderId="0" xfId="0" applyFont="1" applyFill="1" applyBorder="1" applyAlignment="1">
      <alignment horizontal="left"/>
    </xf>
    <xf numFmtId="195" fontId="0" fillId="0" borderId="0" xfId="17" applyNumberFormat="1" applyFont="1" applyFill="1" applyBorder="1" applyAlignment="1">
      <alignment/>
    </xf>
    <xf numFmtId="0" fontId="0" fillId="0" borderId="0" xfId="34" applyFont="1" applyFill="1" applyBorder="1">
      <alignment/>
      <protection/>
    </xf>
    <xf numFmtId="0" fontId="0" fillId="0" borderId="0" xfId="34" applyFont="1" applyFill="1" applyBorder="1" applyAlignment="1">
      <alignment horizontal="left"/>
      <protection/>
    </xf>
    <xf numFmtId="195" fontId="0" fillId="0" borderId="0" xfId="22" applyNumberFormat="1" applyFont="1" applyFill="1" applyBorder="1" applyAlignment="1">
      <alignment/>
    </xf>
    <xf numFmtId="0" fontId="0" fillId="0" borderId="1" xfId="34" applyFont="1" applyFill="1" applyBorder="1">
      <alignment/>
      <protection/>
    </xf>
    <xf numFmtId="0" fontId="0" fillId="0" borderId="1" xfId="34" applyFont="1" applyFill="1" applyBorder="1" applyAlignment="1">
      <alignment horizontal="left"/>
      <protection/>
    </xf>
    <xf numFmtId="216" fontId="0" fillId="0" borderId="1" xfId="22" applyNumberFormat="1" applyFont="1" applyFill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15" fontId="1" fillId="0" borderId="5" xfId="34" applyNumberFormat="1" applyFont="1" applyBorder="1" applyAlignment="1" quotePrefix="1">
      <alignment horizontal="center" wrapText="1"/>
      <protection/>
    </xf>
    <xf numFmtId="0" fontId="0" fillId="0" borderId="5" xfId="34" applyFont="1" applyBorder="1" applyAlignment="1">
      <alignment wrapText="1"/>
      <protection/>
    </xf>
    <xf numFmtId="15" fontId="0" fillId="0" borderId="5" xfId="34" applyNumberFormat="1" applyFont="1" applyBorder="1" applyAlignment="1" quotePrefix="1">
      <alignment horizontal="center" wrapText="1"/>
      <protection/>
    </xf>
    <xf numFmtId="37" fontId="0" fillId="0" borderId="5" xfId="22" applyNumberFormat="1" applyFont="1" applyBorder="1" applyAlignment="1">
      <alignment/>
    </xf>
    <xf numFmtId="213" fontId="0" fillId="0" borderId="2" xfId="0" applyNumberFormat="1" applyFont="1" applyBorder="1" applyAlignment="1" quotePrefix="1">
      <alignment horizontal="center" wrapText="1"/>
    </xf>
    <xf numFmtId="195" fontId="1" fillId="0" borderId="2" xfId="27" applyFont="1" applyBorder="1">
      <alignment/>
    </xf>
    <xf numFmtId="187" fontId="1" fillId="0" borderId="0" xfId="16" applyNumberFormat="1" applyFont="1" applyBorder="1" applyAlignment="1">
      <alignment/>
    </xf>
    <xf numFmtId="184" fontId="0" fillId="0" borderId="2" xfId="16" applyFont="1" applyBorder="1" applyAlignment="1">
      <alignment/>
    </xf>
    <xf numFmtId="37" fontId="1" fillId="0" borderId="0" xfId="17" applyNumberFormat="1" applyFont="1" applyBorder="1" applyAlignment="1">
      <alignment/>
    </xf>
    <xf numFmtId="211" fontId="1" fillId="0" borderId="5" xfId="34" applyNumberFormat="1" applyFont="1" applyBorder="1" applyAlignment="1" quotePrefix="1">
      <alignment horizontal="center" wrapText="1"/>
      <protection/>
    </xf>
    <xf numFmtId="37" fontId="0" fillId="0" borderId="0" xfId="27" applyNumberFormat="1" applyFont="1">
      <alignment/>
    </xf>
    <xf numFmtId="216" fontId="0" fillId="0" borderId="1" xfId="22" applyNumberFormat="1" applyFont="1" applyFill="1" applyBorder="1" applyAlignment="1">
      <alignment horizontal="center"/>
    </xf>
    <xf numFmtId="37" fontId="1" fillId="0" borderId="3" xfId="19" applyNumberFormat="1" applyFont="1" applyFill="1" applyBorder="1">
      <alignment/>
    </xf>
    <xf numFmtId="37" fontId="1" fillId="0" borderId="0" xfId="19" applyNumberFormat="1" applyFont="1" applyFill="1" applyBorder="1">
      <alignment/>
    </xf>
    <xf numFmtId="37" fontId="1" fillId="0" borderId="1" xfId="19" applyNumberFormat="1" applyFont="1" applyFill="1" applyBorder="1">
      <alignment/>
    </xf>
    <xf numFmtId="216" fontId="0" fillId="0" borderId="0" xfId="22" applyNumberFormat="1" applyFont="1" applyFill="1" applyBorder="1" applyAlignment="1">
      <alignment horizontal="center"/>
    </xf>
    <xf numFmtId="195" fontId="1" fillId="0" borderId="0" xfId="19" applyNumberFormat="1" applyFont="1" applyBorder="1">
      <alignment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22">
    <cellStyle name="Normal" xfId="0"/>
    <cellStyle name="%NO SIGN" xfId="15"/>
    <cellStyle name="Comma" xfId="16"/>
    <cellStyle name="Comma [0]" xfId="17"/>
    <cellStyle name="Comma [0] - Credits" xfId="18"/>
    <cellStyle name="Comma [0] - Debits" xfId="19"/>
    <cellStyle name="Comma-Credits" xfId="20"/>
    <cellStyle name="Comma-Debits" xfId="21"/>
    <cellStyle name="Currency" xfId="22"/>
    <cellStyle name="Currency - Credits" xfId="23"/>
    <cellStyle name="Currency - Debits" xfId="24"/>
    <cellStyle name="Currency [0]" xfId="25"/>
    <cellStyle name="Currency [0] - Credits" xfId="26"/>
    <cellStyle name="Currency [0] - Debits" xfId="27"/>
    <cellStyle name="DASH" xfId="28"/>
    <cellStyle name="DASH $" xfId="29"/>
    <cellStyle name="Followed Hyperlink" xfId="30"/>
    <cellStyle name="Hyperlink" xfId="31"/>
    <cellStyle name="Percent" xfId="32"/>
    <cellStyle name="thick" xfId="33"/>
    <cellStyle name="Thick Line" xfId="34"/>
    <cellStyle name="Thin Line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tabSelected="1" workbookViewId="0" topLeftCell="A1">
      <selection activeCell="D48" sqref="D48"/>
    </sheetView>
  </sheetViews>
  <sheetFormatPr defaultColWidth="9.00390625" defaultRowHeight="15.75"/>
  <cols>
    <col min="1" max="3" width="2.625" style="0" customWidth="1"/>
    <col min="4" max="4" width="30.50390625" style="0" customWidth="1"/>
    <col min="5" max="5" width="16.75390625" style="13" customWidth="1"/>
    <col min="6" max="6" width="1.4921875" style="0" customWidth="1"/>
    <col min="7" max="7" width="16.75390625" style="5" customWidth="1"/>
    <col min="8" max="8" width="1.875" style="1" customWidth="1"/>
    <col min="10" max="10" width="2.125" style="0" hidden="1" customWidth="1"/>
    <col min="11" max="11" width="12.00390625" style="5" hidden="1" customWidth="1"/>
    <col min="12" max="12" width="2.625" style="1" customWidth="1"/>
    <col min="13" max="13" width="11.625" style="1" customWidth="1"/>
  </cols>
  <sheetData>
    <row r="1" spans="1:11" s="2" customFormat="1" ht="18" customHeight="1">
      <c r="A1" s="197" t="str">
        <f>earnings!A1</f>
        <v>FIRAN TECHNOLOGY GROUP CORPORATION</v>
      </c>
      <c r="G1" s="3"/>
      <c r="H1" s="90"/>
      <c r="K1" s="90"/>
    </row>
    <row r="2" spans="1:7" s="90" customFormat="1" ht="18" customHeight="1">
      <c r="A2" s="183" t="s">
        <v>65</v>
      </c>
      <c r="G2" s="4"/>
    </row>
    <row r="3" spans="1:13" s="2" customFormat="1" ht="18" customHeight="1" thickBot="1">
      <c r="A3" s="128"/>
      <c r="B3" s="155"/>
      <c r="C3" s="155"/>
      <c r="D3" s="155"/>
      <c r="E3" s="155"/>
      <c r="F3" s="155"/>
      <c r="G3" s="154"/>
      <c r="H3" s="90"/>
      <c r="L3" s="90"/>
      <c r="M3" s="90"/>
    </row>
    <row r="4" spans="1:14" s="16" customFormat="1" ht="33" customHeight="1" thickBot="1">
      <c r="A4" s="60" t="s">
        <v>12</v>
      </c>
      <c r="B4" s="18"/>
      <c r="C4" s="18"/>
      <c r="D4" s="18"/>
      <c r="E4" s="198" t="s">
        <v>87</v>
      </c>
      <c r="F4" s="199"/>
      <c r="G4" s="200" t="s">
        <v>63</v>
      </c>
      <c r="K4" s="20"/>
      <c r="L4" s="19"/>
      <c r="N4" s="19"/>
    </row>
    <row r="5" spans="1:12" s="15" customFormat="1" ht="15" customHeight="1">
      <c r="A5" s="16"/>
      <c r="B5" s="21"/>
      <c r="C5" s="16"/>
      <c r="D5" s="16"/>
      <c r="E5" s="94"/>
      <c r="F5" s="16"/>
      <c r="G5" s="62"/>
      <c r="H5" s="62"/>
      <c r="J5" s="16"/>
      <c r="K5" s="62"/>
      <c r="L5" s="23"/>
    </row>
    <row r="6" spans="1:12" s="15" customFormat="1" ht="15" customHeight="1">
      <c r="A6" s="13" t="s">
        <v>1</v>
      </c>
      <c r="D6" s="24"/>
      <c r="E6" s="13"/>
      <c r="F6" s="24"/>
      <c r="G6" s="24"/>
      <c r="H6" s="16"/>
      <c r="L6" s="16"/>
    </row>
    <row r="7" spans="4:12" s="15" customFormat="1" ht="15" customHeight="1">
      <c r="D7" s="24"/>
      <c r="E7" s="13"/>
      <c r="F7" s="24"/>
      <c r="G7" s="24"/>
      <c r="H7" s="16"/>
      <c r="L7" s="16"/>
    </row>
    <row r="8" spans="1:12" s="15" customFormat="1" ht="15" customHeight="1">
      <c r="A8" s="15" t="s">
        <v>2</v>
      </c>
      <c r="D8" s="24"/>
      <c r="E8" s="13"/>
      <c r="F8" s="24"/>
      <c r="G8" s="25"/>
      <c r="H8" s="16"/>
      <c r="L8" s="16"/>
    </row>
    <row r="9" spans="2:12" s="15" customFormat="1" ht="15" customHeight="1">
      <c r="B9" s="15" t="s">
        <v>8</v>
      </c>
      <c r="D9" s="24"/>
      <c r="E9" s="52">
        <f>-337+337</f>
        <v>0</v>
      </c>
      <c r="F9" s="24"/>
      <c r="G9" s="26">
        <v>20</v>
      </c>
      <c r="H9" s="16"/>
      <c r="K9" s="26">
        <v>1073</v>
      </c>
      <c r="L9" s="16"/>
    </row>
    <row r="10" spans="2:12" s="15" customFormat="1" ht="15" customHeight="1">
      <c r="B10" s="15" t="s">
        <v>18</v>
      </c>
      <c r="D10" s="24"/>
      <c r="E10" s="53">
        <f>10330-E11</f>
        <v>9895</v>
      </c>
      <c r="F10" s="24"/>
      <c r="G10" s="27">
        <f>9373+117</f>
        <v>9490</v>
      </c>
      <c r="H10" s="16"/>
      <c r="K10" s="27">
        <v>10479</v>
      </c>
      <c r="L10" s="16"/>
    </row>
    <row r="11" spans="2:12" s="15" customFormat="1" ht="15" customHeight="1">
      <c r="B11" s="15" t="s">
        <v>56</v>
      </c>
      <c r="D11" s="24"/>
      <c r="E11" s="53">
        <v>435</v>
      </c>
      <c r="F11" s="24"/>
      <c r="G11" s="160">
        <v>450</v>
      </c>
      <c r="H11" s="16"/>
      <c r="K11" s="27">
        <v>224</v>
      </c>
      <c r="L11" s="16"/>
    </row>
    <row r="12" spans="2:12" s="15" customFormat="1" ht="15" customHeight="1">
      <c r="B12" s="15" t="s">
        <v>104</v>
      </c>
      <c r="E12" s="53">
        <v>8431</v>
      </c>
      <c r="G12" s="27">
        <v>7618</v>
      </c>
      <c r="H12" s="16"/>
      <c r="K12" s="27">
        <v>8723</v>
      </c>
      <c r="L12" s="16"/>
    </row>
    <row r="13" spans="2:11" s="16" customFormat="1" ht="15" customHeight="1">
      <c r="B13" s="16" t="s">
        <v>3</v>
      </c>
      <c r="E13" s="56">
        <v>419</v>
      </c>
      <c r="G13" s="29">
        <v>737</v>
      </c>
      <c r="K13" s="29">
        <f>411+147</f>
        <v>558</v>
      </c>
    </row>
    <row r="14" spans="1:11" s="16" customFormat="1" ht="15" customHeight="1">
      <c r="A14" s="22"/>
      <c r="B14" s="143" t="s">
        <v>68</v>
      </c>
      <c r="C14" s="22"/>
      <c r="D14" s="22"/>
      <c r="E14" s="55">
        <v>232</v>
      </c>
      <c r="F14" s="22"/>
      <c r="G14" s="28">
        <v>232</v>
      </c>
      <c r="K14" s="29"/>
    </row>
    <row r="15" spans="5:12" s="21" customFormat="1" ht="15" customHeight="1">
      <c r="E15" s="56">
        <f>SUM(E9:E14)</f>
        <v>19412</v>
      </c>
      <c r="G15" s="29">
        <f>SUM(G9:G14)</f>
        <v>18547</v>
      </c>
      <c r="H15" s="30"/>
      <c r="J15" s="30"/>
      <c r="K15" s="30">
        <f>SUM(K9:K13)</f>
        <v>21057</v>
      </c>
      <c r="L15" s="16"/>
    </row>
    <row r="16" spans="5:12" s="21" customFormat="1" ht="15" customHeight="1">
      <c r="E16" s="56"/>
      <c r="H16" s="30"/>
      <c r="J16" s="30"/>
      <c r="K16" s="30"/>
      <c r="L16" s="16"/>
    </row>
    <row r="17" spans="1:12" s="21" customFormat="1" ht="15" customHeight="1">
      <c r="A17" s="31" t="s">
        <v>69</v>
      </c>
      <c r="E17" s="56">
        <v>4740</v>
      </c>
      <c r="G17" s="66">
        <v>6099</v>
      </c>
      <c r="K17" s="29">
        <v>7089</v>
      </c>
      <c r="L17" s="16"/>
    </row>
    <row r="18" spans="1:12" s="21" customFormat="1" ht="15" customHeight="1">
      <c r="A18" s="135" t="s">
        <v>70</v>
      </c>
      <c r="B18" s="136"/>
      <c r="C18" s="136"/>
      <c r="D18" s="136"/>
      <c r="E18" s="56">
        <f>4402-E19</f>
        <v>4054</v>
      </c>
      <c r="F18" s="136"/>
      <c r="G18" s="66">
        <f>4063</f>
        <v>4063</v>
      </c>
      <c r="J18" s="32"/>
      <c r="K18" s="28">
        <v>4549</v>
      </c>
      <c r="L18" s="16"/>
    </row>
    <row r="19" spans="1:12" s="21" customFormat="1" ht="15" customHeight="1">
      <c r="A19" s="103" t="s">
        <v>71</v>
      </c>
      <c r="B19" s="104"/>
      <c r="C19" s="104"/>
      <c r="D19" s="104"/>
      <c r="E19" s="55">
        <v>348</v>
      </c>
      <c r="F19" s="104"/>
      <c r="G19" s="161">
        <v>384</v>
      </c>
      <c r="K19" s="29"/>
      <c r="L19" s="16"/>
    </row>
    <row r="20" spans="1:12" s="15" customFormat="1" ht="15" customHeight="1" thickBot="1">
      <c r="A20" s="33"/>
      <c r="B20" s="33"/>
      <c r="C20" s="33"/>
      <c r="D20" s="33"/>
      <c r="E20" s="57">
        <f>SUM(E15:E19)</f>
        <v>28554</v>
      </c>
      <c r="F20" s="33"/>
      <c r="G20" s="34">
        <f>SUM(G15:G19)</f>
        <v>29093</v>
      </c>
      <c r="H20" s="36"/>
      <c r="J20" s="35"/>
      <c r="K20" s="34">
        <f>SUM(K15:K18)</f>
        <v>32695</v>
      </c>
      <c r="L20" s="16"/>
    </row>
    <row r="21" spans="1:12" s="15" customFormat="1" ht="15" customHeight="1">
      <c r="A21" s="19"/>
      <c r="B21" s="19"/>
      <c r="C21" s="19"/>
      <c r="D21" s="19"/>
      <c r="E21" s="13"/>
      <c r="F21" s="19"/>
      <c r="H21" s="36"/>
      <c r="J21" s="36"/>
      <c r="K21" s="36"/>
      <c r="L21" s="16"/>
    </row>
    <row r="22" spans="1:12" s="15" customFormat="1" ht="15" customHeight="1">
      <c r="A22" s="13" t="s">
        <v>4</v>
      </c>
      <c r="E22" s="13"/>
      <c r="H22" s="16"/>
      <c r="L22" s="16"/>
    </row>
    <row r="23" spans="5:12" s="15" customFormat="1" ht="15" customHeight="1">
      <c r="E23" s="13"/>
      <c r="H23" s="16"/>
      <c r="L23" s="16"/>
    </row>
    <row r="24" spans="1:12" s="15" customFormat="1" ht="15" customHeight="1">
      <c r="A24" s="15" t="s">
        <v>2</v>
      </c>
      <c r="D24" s="37"/>
      <c r="E24" s="13"/>
      <c r="F24" s="37"/>
      <c r="H24" s="16"/>
      <c r="L24" s="16"/>
    </row>
    <row r="25" spans="2:12" s="15" customFormat="1" ht="15" customHeight="1">
      <c r="B25" s="15" t="s">
        <v>105</v>
      </c>
      <c r="D25" s="37"/>
      <c r="E25" s="52">
        <f>1214-337</f>
        <v>877</v>
      </c>
      <c r="F25" s="37"/>
      <c r="G25" s="26">
        <v>157</v>
      </c>
      <c r="H25" s="63"/>
      <c r="J25" s="26"/>
      <c r="K25" s="26">
        <v>0</v>
      </c>
      <c r="L25" s="16"/>
    </row>
    <row r="26" spans="2:12" s="15" customFormat="1" ht="15" customHeight="1">
      <c r="B26" s="15" t="s">
        <v>58</v>
      </c>
      <c r="D26" s="38"/>
      <c r="E26" s="53">
        <v>7236</v>
      </c>
      <c r="F26" s="38"/>
      <c r="G26" s="27">
        <f>3519+3138+70</f>
        <v>6727</v>
      </c>
      <c r="H26" s="36"/>
      <c r="J26" s="39"/>
      <c r="K26" s="27">
        <v>8567</v>
      </c>
      <c r="L26" s="16"/>
    </row>
    <row r="27" spans="2:12" s="15" customFormat="1" ht="15" customHeight="1">
      <c r="B27" s="15" t="s">
        <v>106</v>
      </c>
      <c r="D27" s="38"/>
      <c r="E27" s="53">
        <v>397</v>
      </c>
      <c r="F27" s="38"/>
      <c r="G27" s="27">
        <v>0</v>
      </c>
      <c r="H27" s="36"/>
      <c r="J27" s="39"/>
      <c r="K27" s="27"/>
      <c r="L27" s="16"/>
    </row>
    <row r="28" spans="1:12" s="15" customFormat="1" ht="15" customHeight="1">
      <c r="A28" s="22"/>
      <c r="B28" s="22" t="s">
        <v>107</v>
      </c>
      <c r="C28" s="22"/>
      <c r="D28" s="40"/>
      <c r="E28" s="55">
        <v>3408</v>
      </c>
      <c r="F28" s="40"/>
      <c r="G28" s="28">
        <f>1170+905</f>
        <v>2075</v>
      </c>
      <c r="H28" s="36"/>
      <c r="J28" s="41"/>
      <c r="K28" s="28">
        <v>1020</v>
      </c>
      <c r="L28" s="16"/>
    </row>
    <row r="29" spans="1:11" s="16" customFormat="1" ht="15" customHeight="1">
      <c r="A29" s="21"/>
      <c r="B29" s="21"/>
      <c r="C29" s="21"/>
      <c r="D29" s="21"/>
      <c r="E29" s="56">
        <f>SUM(E25:E28)</f>
        <v>11918</v>
      </c>
      <c r="F29" s="21"/>
      <c r="G29" s="29">
        <f>SUM(G25:G28)</f>
        <v>8959</v>
      </c>
      <c r="H29" s="42"/>
      <c r="J29" s="42"/>
      <c r="K29" s="42">
        <f>SUM(K25:K28)</f>
        <v>9587</v>
      </c>
    </row>
    <row r="30" spans="1:11" s="16" customFormat="1" ht="15" customHeight="1">
      <c r="A30" s="32" t="s">
        <v>108</v>
      </c>
      <c r="B30" s="32"/>
      <c r="C30" s="32"/>
      <c r="D30" s="32"/>
      <c r="E30" s="56">
        <v>2800</v>
      </c>
      <c r="F30" s="32"/>
      <c r="G30" s="28">
        <f>2806+2413</f>
        <v>5219</v>
      </c>
      <c r="H30" s="30"/>
      <c r="J30" s="43"/>
      <c r="K30" s="43">
        <v>5433</v>
      </c>
    </row>
    <row r="31" spans="1:11" s="16" customFormat="1" ht="15" customHeight="1">
      <c r="A31" s="32"/>
      <c r="B31" s="32"/>
      <c r="C31" s="32"/>
      <c r="D31" s="32"/>
      <c r="E31" s="100">
        <f>SUM(E29:E30)</f>
        <v>14718</v>
      </c>
      <c r="F31" s="32"/>
      <c r="G31" s="44">
        <f>SUM(G29:G30)</f>
        <v>14178</v>
      </c>
      <c r="H31" s="30"/>
      <c r="J31" s="43"/>
      <c r="K31" s="44">
        <f>SUM(K29:K30)</f>
        <v>15020</v>
      </c>
    </row>
    <row r="32" spans="1:13" s="16" customFormat="1" ht="15" customHeight="1">
      <c r="A32" s="21"/>
      <c r="B32" s="21"/>
      <c r="C32" s="21"/>
      <c r="D32" s="21"/>
      <c r="E32" s="58"/>
      <c r="F32" s="21"/>
      <c r="H32" s="30"/>
      <c r="J32" s="30"/>
      <c r="M32" s="30"/>
    </row>
    <row r="33" spans="1:13" s="16" customFormat="1" ht="15" customHeight="1">
      <c r="A33" s="21"/>
      <c r="B33" s="21"/>
      <c r="C33" s="21"/>
      <c r="D33" s="21"/>
      <c r="E33" s="58"/>
      <c r="F33" s="21"/>
      <c r="H33" s="30"/>
      <c r="J33" s="30"/>
      <c r="M33" s="30"/>
    </row>
    <row r="34" spans="1:12" s="15" customFormat="1" ht="15" customHeight="1">
      <c r="A34" s="13" t="s">
        <v>5</v>
      </c>
      <c r="E34" s="13"/>
      <c r="H34" s="16"/>
      <c r="L34" s="16"/>
    </row>
    <row r="35" spans="2:12" s="15" customFormat="1" ht="15" customHeight="1">
      <c r="B35" s="45"/>
      <c r="E35" s="13"/>
      <c r="H35" s="16"/>
      <c r="L35" s="16"/>
    </row>
    <row r="36" spans="2:11" s="16" customFormat="1" ht="15" customHeight="1">
      <c r="B36" s="46" t="s">
        <v>14</v>
      </c>
      <c r="E36" s="115">
        <f>-7782-822</f>
        <v>-8604</v>
      </c>
      <c r="F36" s="79"/>
      <c r="G36" s="137">
        <v>-7782</v>
      </c>
      <c r="K36" s="47">
        <v>-171</v>
      </c>
    </row>
    <row r="37" spans="1:12" s="15" customFormat="1" ht="15" customHeight="1">
      <c r="A37" s="22"/>
      <c r="B37" s="48" t="s">
        <v>78</v>
      </c>
      <c r="C37" s="22"/>
      <c r="D37" s="22"/>
      <c r="E37" s="127">
        <v>-645</v>
      </c>
      <c r="F37" s="202"/>
      <c r="G37" s="203">
        <v>-351</v>
      </c>
      <c r="H37" s="16"/>
      <c r="J37" s="22"/>
      <c r="K37" s="49">
        <v>-8</v>
      </c>
      <c r="L37" s="16"/>
    </row>
    <row r="38" spans="1:12" s="15" customFormat="1" ht="15" customHeight="1">
      <c r="A38" s="16"/>
      <c r="B38" s="46"/>
      <c r="C38" s="16"/>
      <c r="D38" s="16"/>
      <c r="E38" s="115">
        <f>SUM(E36:E37)</f>
        <v>-9249</v>
      </c>
      <c r="F38" s="79"/>
      <c r="G38" s="137">
        <f>SUM(G36:G37)</f>
        <v>-8133</v>
      </c>
      <c r="H38" s="16"/>
      <c r="J38" s="16"/>
      <c r="K38" s="47"/>
      <c r="L38" s="16"/>
    </row>
    <row r="39" spans="2:12" s="15" customFormat="1" ht="15" customHeight="1">
      <c r="B39" s="45" t="s">
        <v>13</v>
      </c>
      <c r="E39" s="13"/>
      <c r="H39" s="16"/>
      <c r="L39" s="16"/>
    </row>
    <row r="40" spans="2:12" s="15" customFormat="1" ht="15" customHeight="1">
      <c r="B40" s="45"/>
      <c r="C40" s="15" t="s">
        <v>72</v>
      </c>
      <c r="E40" s="53">
        <v>12681</v>
      </c>
      <c r="G40" s="27">
        <v>12681</v>
      </c>
      <c r="H40" s="16"/>
      <c r="K40" s="27">
        <v>12681</v>
      </c>
      <c r="L40" s="16"/>
    </row>
    <row r="41" spans="2:12" s="15" customFormat="1" ht="15" customHeight="1">
      <c r="B41" s="17"/>
      <c r="C41" s="15" t="s">
        <v>73</v>
      </c>
      <c r="E41" s="53">
        <v>2218</v>
      </c>
      <c r="G41" s="27">
        <v>2218</v>
      </c>
      <c r="H41" s="16"/>
      <c r="K41" s="27">
        <v>2218</v>
      </c>
      <c r="L41" s="16"/>
    </row>
    <row r="42" spans="1:12" s="15" customFormat="1" ht="15" customHeight="1">
      <c r="A42" s="22"/>
      <c r="B42" s="48" t="s">
        <v>74</v>
      </c>
      <c r="C42" s="22"/>
      <c r="D42" s="22"/>
      <c r="E42" s="55">
        <v>8186</v>
      </c>
      <c r="F42" s="22"/>
      <c r="G42" s="28">
        <v>8149</v>
      </c>
      <c r="H42" s="16"/>
      <c r="K42" s="27">
        <v>7851</v>
      </c>
      <c r="L42" s="16"/>
    </row>
    <row r="43" spans="2:12" s="15" customFormat="1" ht="15" customHeight="1">
      <c r="B43" s="17"/>
      <c r="E43" s="53">
        <f>SUM(E38:E42)</f>
        <v>13836</v>
      </c>
      <c r="G43" s="27">
        <f>SUM(G38:G42)</f>
        <v>14915</v>
      </c>
      <c r="H43" s="16"/>
      <c r="K43" s="27"/>
      <c r="L43" s="16"/>
    </row>
    <row r="44" spans="1:12" s="5" customFormat="1" ht="15" customHeight="1" thickBot="1">
      <c r="A44" s="204"/>
      <c r="B44" s="204"/>
      <c r="C44" s="204"/>
      <c r="D44" s="204"/>
      <c r="E44" s="205">
        <f>+E31+E43</f>
        <v>28554</v>
      </c>
      <c r="F44" s="204"/>
      <c r="G44" s="206">
        <f>+G31+G43</f>
        <v>29093</v>
      </c>
      <c r="H44" s="86"/>
      <c r="J44" s="207"/>
      <c r="K44" s="208" t="e">
        <f>K31+#REF!</f>
        <v>#REF!</v>
      </c>
      <c r="L44" s="6"/>
    </row>
    <row r="45" spans="5:13" s="15" customFormat="1" ht="15" customHeight="1">
      <c r="E45" s="59"/>
      <c r="G45" s="50"/>
      <c r="H45" s="162">
        <f>H20-H44</f>
        <v>0</v>
      </c>
      <c r="J45" s="50">
        <f>J20-J44</f>
        <v>0</v>
      </c>
      <c r="K45" s="50"/>
      <c r="L45" s="30"/>
      <c r="M45" s="16"/>
    </row>
    <row r="46" spans="2:13" s="9" customFormat="1" ht="15" customHeight="1">
      <c r="B46" s="5"/>
      <c r="E46" s="10"/>
      <c r="G46" s="159"/>
      <c r="H46" s="8"/>
      <c r="L46" s="11"/>
      <c r="M46" s="8"/>
    </row>
    <row r="47" spans="5:13" s="9" customFormat="1" ht="15" customHeight="1">
      <c r="E47" s="132"/>
      <c r="G47" s="159"/>
      <c r="H47" s="8"/>
      <c r="L47" s="11"/>
      <c r="M47" s="8"/>
    </row>
    <row r="48" spans="1:13" s="9" customFormat="1" ht="15" customHeight="1">
      <c r="A48" s="12"/>
      <c r="E48" s="10"/>
      <c r="H48" s="8"/>
      <c r="L48" s="11"/>
      <c r="M48" s="8"/>
    </row>
    <row r="49" spans="5:13" s="9" customFormat="1" ht="15" customHeight="1">
      <c r="E49" s="10"/>
      <c r="H49" s="8"/>
      <c r="L49" s="11"/>
      <c r="M49" s="8"/>
    </row>
    <row r="50" spans="1:13" s="9" customFormat="1" ht="15" customHeight="1">
      <c r="A50" s="12"/>
      <c r="E50" s="10"/>
      <c r="H50" s="8"/>
      <c r="L50" s="11"/>
      <c r="M50" s="8"/>
    </row>
    <row r="51" spans="5:13" s="9" customFormat="1" ht="15" customHeight="1">
      <c r="E51" s="10"/>
      <c r="H51" s="8"/>
      <c r="L51" s="11"/>
      <c r="M51" s="8"/>
    </row>
    <row r="52" spans="5:13" s="9" customFormat="1" ht="15" customHeight="1">
      <c r="E52" s="10"/>
      <c r="H52" s="8"/>
      <c r="L52" s="11"/>
      <c r="M52" s="8"/>
    </row>
    <row r="53" spans="5:13" s="9" customFormat="1" ht="15" customHeight="1">
      <c r="E53" s="10"/>
      <c r="H53" s="8"/>
      <c r="L53" s="11"/>
      <c r="M53" s="8"/>
    </row>
    <row r="54" spans="5:13" s="9" customFormat="1" ht="15" customHeight="1">
      <c r="E54" s="10"/>
      <c r="H54" s="8"/>
      <c r="L54" s="11"/>
      <c r="M54" s="8"/>
    </row>
    <row r="55" spans="5:13" s="9" customFormat="1" ht="15" customHeight="1">
      <c r="E55" s="10"/>
      <c r="H55" s="8"/>
      <c r="L55" s="8"/>
      <c r="M55" s="8"/>
    </row>
    <row r="56" spans="5:13" s="9" customFormat="1" ht="15" customHeight="1">
      <c r="E56" s="10"/>
      <c r="H56" s="8"/>
      <c r="L56" s="8"/>
      <c r="M56" s="8"/>
    </row>
    <row r="57" spans="5:13" s="9" customFormat="1" ht="15" customHeight="1">
      <c r="E57" s="10"/>
      <c r="H57" s="8"/>
      <c r="L57" s="8"/>
      <c r="M57" s="8"/>
    </row>
    <row r="58" spans="5:13" s="9" customFormat="1" ht="15" customHeight="1">
      <c r="E58" s="10"/>
      <c r="H58" s="8"/>
      <c r="L58" s="8"/>
      <c r="M58" s="8"/>
    </row>
    <row r="59" spans="5:13" s="9" customFormat="1" ht="15" customHeight="1">
      <c r="E59" s="10"/>
      <c r="H59" s="8"/>
      <c r="L59" s="8"/>
      <c r="M59" s="8"/>
    </row>
    <row r="60" spans="5:13" s="9" customFormat="1" ht="15" customHeight="1">
      <c r="E60" s="10"/>
      <c r="H60" s="8"/>
      <c r="L60" s="8"/>
      <c r="M60" s="8"/>
    </row>
    <row r="61" spans="5:13" s="9" customFormat="1" ht="15" customHeight="1">
      <c r="E61" s="10"/>
      <c r="H61" s="8"/>
      <c r="L61" s="8"/>
      <c r="M61" s="8"/>
    </row>
    <row r="62" spans="5:13" s="9" customFormat="1" ht="15" customHeight="1">
      <c r="E62" s="10"/>
      <c r="H62" s="8"/>
      <c r="L62" s="8"/>
      <c r="M62" s="8"/>
    </row>
    <row r="63" spans="5:13" s="9" customFormat="1" ht="15" customHeight="1">
      <c r="E63" s="10"/>
      <c r="H63" s="8"/>
      <c r="L63" s="8"/>
      <c r="M63" s="8"/>
    </row>
    <row r="64" spans="5:13" s="9" customFormat="1" ht="15" customHeight="1">
      <c r="E64" s="10"/>
      <c r="H64" s="8"/>
      <c r="L64" s="8"/>
      <c r="M64" s="8"/>
    </row>
    <row r="65" spans="5:13" s="9" customFormat="1" ht="15" customHeight="1">
      <c r="E65" s="10"/>
      <c r="H65" s="8"/>
      <c r="L65" s="8"/>
      <c r="M65" s="8"/>
    </row>
    <row r="66" spans="5:13" s="9" customFormat="1" ht="15" customHeight="1">
      <c r="E66" s="10"/>
      <c r="H66" s="8"/>
      <c r="L66" s="8"/>
      <c r="M66" s="8"/>
    </row>
    <row r="67" spans="5:13" s="9" customFormat="1" ht="15" customHeight="1">
      <c r="E67" s="10"/>
      <c r="H67" s="8"/>
      <c r="L67" s="8"/>
      <c r="M67" s="8"/>
    </row>
    <row r="68" spans="5:13" s="9" customFormat="1" ht="15" customHeight="1">
      <c r="E68" s="10"/>
      <c r="H68" s="8"/>
      <c r="L68" s="8"/>
      <c r="M68" s="8"/>
    </row>
    <row r="69" spans="5:13" s="9" customFormat="1" ht="15" customHeight="1">
      <c r="E69" s="10"/>
      <c r="H69" s="8"/>
      <c r="L69" s="8"/>
      <c r="M69" s="8"/>
    </row>
    <row r="70" spans="5:13" s="9" customFormat="1" ht="15" customHeight="1">
      <c r="E70" s="10"/>
      <c r="H70" s="8"/>
      <c r="L70" s="8"/>
      <c r="M70" s="8"/>
    </row>
    <row r="71" spans="5:13" s="9" customFormat="1" ht="15" customHeight="1">
      <c r="E71" s="10"/>
      <c r="H71" s="8"/>
      <c r="L71" s="8"/>
      <c r="M71" s="8"/>
    </row>
    <row r="72" spans="5:13" s="9" customFormat="1" ht="15" customHeight="1">
      <c r="E72" s="10"/>
      <c r="H72" s="8"/>
      <c r="L72" s="8"/>
      <c r="M72" s="8"/>
    </row>
    <row r="73" spans="5:13" s="9" customFormat="1" ht="15" customHeight="1">
      <c r="E73" s="10"/>
      <c r="H73" s="8"/>
      <c r="L73" s="8"/>
      <c r="M73" s="8"/>
    </row>
    <row r="74" spans="5:13" s="9" customFormat="1" ht="15" customHeight="1">
      <c r="E74" s="10"/>
      <c r="H74" s="8"/>
      <c r="L74" s="8"/>
      <c r="M74" s="8"/>
    </row>
    <row r="75" spans="5:13" s="9" customFormat="1" ht="15">
      <c r="E75" s="10"/>
      <c r="H75" s="8"/>
      <c r="L75" s="8"/>
      <c r="M75" s="8"/>
    </row>
    <row r="76" spans="5:13" s="9" customFormat="1" ht="15">
      <c r="E76" s="10"/>
      <c r="H76" s="8"/>
      <c r="L76" s="8"/>
      <c r="M76" s="8"/>
    </row>
    <row r="77" spans="5:13" s="9" customFormat="1" ht="15">
      <c r="E77" s="10"/>
      <c r="H77" s="8"/>
      <c r="L77" s="8"/>
      <c r="M77" s="8"/>
    </row>
    <row r="78" spans="5:13" s="9" customFormat="1" ht="15">
      <c r="E78" s="10"/>
      <c r="H78" s="8"/>
      <c r="L78" s="8"/>
      <c r="M78" s="8"/>
    </row>
    <row r="79" spans="5:13" s="9" customFormat="1" ht="15">
      <c r="E79" s="10"/>
      <c r="H79" s="8"/>
      <c r="L79" s="8"/>
      <c r="M79" s="8"/>
    </row>
    <row r="80" spans="5:13" s="9" customFormat="1" ht="15">
      <c r="E80" s="10"/>
      <c r="H80" s="8"/>
      <c r="L80" s="8"/>
      <c r="M80" s="8"/>
    </row>
    <row r="81" spans="5:13" s="9" customFormat="1" ht="15">
      <c r="E81" s="10"/>
      <c r="H81" s="8"/>
      <c r="L81" s="8"/>
      <c r="M81" s="8"/>
    </row>
  </sheetData>
  <printOptions/>
  <pageMargins left="1" right="0.8" top="0.75" bottom="0.5" header="0.5" footer="0.5"/>
  <pageSetup blackAndWhite="1" fitToHeight="1" fitToWidth="1"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showGridLines="0" workbookViewId="0" topLeftCell="A25">
      <selection activeCell="C35" sqref="C35"/>
    </sheetView>
  </sheetViews>
  <sheetFormatPr defaultColWidth="9.00390625" defaultRowHeight="15.75"/>
  <cols>
    <col min="1" max="2" width="2.625" style="0" customWidth="1"/>
    <col min="3" max="3" width="35.375" style="0" customWidth="1"/>
    <col min="4" max="4" width="0.74609375" style="0" customWidth="1"/>
    <col min="5" max="5" width="16.00390625" style="58" customWidth="1"/>
    <col min="6" max="6" width="2.875" style="1" customWidth="1"/>
    <col min="7" max="7" width="16.00390625" style="5" customWidth="1"/>
    <col min="8" max="8" width="1.875" style="6" customWidth="1"/>
    <col min="9" max="9" width="16.00390625" style="58" customWidth="1"/>
    <col min="10" max="10" width="2.875" style="1" customWidth="1"/>
    <col min="11" max="11" width="16.00390625" style="5" customWidth="1"/>
    <col min="12" max="12" width="0.74609375" style="1" customWidth="1"/>
    <col min="13" max="13" width="1.25" style="0" customWidth="1"/>
    <col min="14" max="14" width="16.00390625" style="58" hidden="1" customWidth="1"/>
    <col min="15" max="15" width="0.875" style="1" hidden="1" customWidth="1"/>
    <col min="16" max="16" width="16.00390625" style="5" hidden="1" customWidth="1"/>
    <col min="17" max="17" width="1.25" style="0" hidden="1" customWidth="1"/>
    <col min="18" max="18" width="0" style="0" hidden="1" customWidth="1"/>
  </cols>
  <sheetData>
    <row r="1" spans="1:15" s="3" customFormat="1" ht="18" customHeight="1">
      <c r="A1" s="7" t="s">
        <v>9</v>
      </c>
      <c r="C1" s="2"/>
      <c r="E1" s="90"/>
      <c r="F1" s="4"/>
      <c r="H1" s="4"/>
      <c r="I1" s="90"/>
      <c r="J1" s="4"/>
      <c r="L1" s="4"/>
      <c r="N1" s="90"/>
      <c r="O1" s="4"/>
    </row>
    <row r="2" spans="1:15" s="3" customFormat="1" ht="18" customHeight="1">
      <c r="A2" s="2" t="s">
        <v>96</v>
      </c>
      <c r="E2" s="90"/>
      <c r="F2" s="4"/>
      <c r="H2" s="4"/>
      <c r="I2" s="90"/>
      <c r="J2" s="4"/>
      <c r="L2" s="4"/>
      <c r="N2" s="90"/>
      <c r="O2" s="4"/>
    </row>
    <row r="3" spans="1:16" s="5" customFormat="1" ht="15" customHeight="1" thickBot="1">
      <c r="A3" s="71"/>
      <c r="B3" s="71"/>
      <c r="C3" s="71"/>
      <c r="E3" s="83"/>
      <c r="F3" s="71"/>
      <c r="G3" s="71"/>
      <c r="H3" s="6"/>
      <c r="I3" s="83"/>
      <c r="J3" s="71"/>
      <c r="K3" s="71"/>
      <c r="L3" s="6"/>
      <c r="N3" s="83"/>
      <c r="O3" s="71"/>
      <c r="P3" s="71"/>
    </row>
    <row r="4" spans="1:17" s="15" customFormat="1" ht="15" customHeight="1">
      <c r="A4" s="6"/>
      <c r="B4" s="6"/>
      <c r="C4" s="6"/>
      <c r="E4" s="255" t="s">
        <v>64</v>
      </c>
      <c r="F4" s="255"/>
      <c r="G4" s="255"/>
      <c r="H4" s="16"/>
      <c r="I4" s="253" t="s">
        <v>88</v>
      </c>
      <c r="J4" s="253"/>
      <c r="K4" s="254"/>
      <c r="L4" s="253"/>
      <c r="N4" s="253" t="s">
        <v>91</v>
      </c>
      <c r="O4" s="253"/>
      <c r="P4" s="254"/>
      <c r="Q4" s="253"/>
    </row>
    <row r="5" spans="1:16" s="15" customFormat="1" ht="32.25" customHeight="1" thickBot="1">
      <c r="A5" s="71" t="s">
        <v>79</v>
      </c>
      <c r="B5" s="60"/>
      <c r="C5" s="60"/>
      <c r="E5" s="163" t="s">
        <v>89</v>
      </c>
      <c r="F5" s="164"/>
      <c r="G5" s="240" t="s">
        <v>90</v>
      </c>
      <c r="H5" s="187"/>
      <c r="I5" s="163" t="str">
        <f>+E5</f>
        <v>August 27, 2010 (unaudited)</v>
      </c>
      <c r="J5" s="164"/>
      <c r="K5" s="185" t="str">
        <f>+G5</f>
        <v>August 28, 2009 (unaudited)</v>
      </c>
      <c r="L5" s="16"/>
      <c r="N5" s="198">
        <v>40326</v>
      </c>
      <c r="O5" s="164"/>
      <c r="P5" s="198">
        <v>39962</v>
      </c>
    </row>
    <row r="6" spans="5:16" s="15" customFormat="1" ht="15" customHeight="1">
      <c r="E6" s="58"/>
      <c r="F6" s="16"/>
      <c r="G6" s="5"/>
      <c r="H6" s="6"/>
      <c r="I6" s="58"/>
      <c r="J6" s="16"/>
      <c r="K6" s="5"/>
      <c r="L6" s="16"/>
      <c r="N6" s="58"/>
      <c r="O6" s="16"/>
      <c r="P6" s="5"/>
    </row>
    <row r="7" spans="1:16" s="16" customFormat="1" ht="15" customHeight="1">
      <c r="A7" s="16" t="s">
        <v>10</v>
      </c>
      <c r="E7" s="107">
        <f>+I7-N7</f>
        <v>13244</v>
      </c>
      <c r="F7" s="36"/>
      <c r="G7" s="130">
        <f>+K7-P7</f>
        <v>12930</v>
      </c>
      <c r="H7" s="130"/>
      <c r="I7" s="107">
        <v>35208</v>
      </c>
      <c r="J7" s="36"/>
      <c r="K7" s="130">
        <v>42258</v>
      </c>
      <c r="N7" s="107">
        <v>21964</v>
      </c>
      <c r="O7" s="36"/>
      <c r="P7" s="130">
        <v>29328</v>
      </c>
    </row>
    <row r="8" spans="1:16" s="16" customFormat="1" ht="15" customHeight="1">
      <c r="A8" s="48" t="s">
        <v>34</v>
      </c>
      <c r="B8" s="22"/>
      <c r="C8" s="22"/>
      <c r="E8" s="184">
        <f>+I8-N8</f>
        <v>9233</v>
      </c>
      <c r="F8" s="43"/>
      <c r="G8" s="130">
        <f>+K8-P8</f>
        <v>9838</v>
      </c>
      <c r="H8" s="78"/>
      <c r="I8" s="184">
        <v>25981</v>
      </c>
      <c r="J8" s="43"/>
      <c r="K8" s="165">
        <v>32015</v>
      </c>
      <c r="N8" s="184">
        <v>16748</v>
      </c>
      <c r="O8" s="43"/>
      <c r="P8" s="165">
        <v>22177</v>
      </c>
    </row>
    <row r="9" spans="1:16" s="16" customFormat="1" ht="15" customHeight="1">
      <c r="A9" s="64"/>
      <c r="B9" s="22"/>
      <c r="C9" s="22"/>
      <c r="E9" s="158">
        <f>E7-E8</f>
        <v>4011</v>
      </c>
      <c r="F9" s="68"/>
      <c r="G9" s="166">
        <f>G7-G8</f>
        <v>3092</v>
      </c>
      <c r="H9" s="78"/>
      <c r="I9" s="158">
        <f>I7-I8</f>
        <v>9227</v>
      </c>
      <c r="J9" s="68"/>
      <c r="K9" s="166">
        <f>K7-K8</f>
        <v>10243</v>
      </c>
      <c r="N9" s="158">
        <f>N7-N8</f>
        <v>5216</v>
      </c>
      <c r="O9" s="68"/>
      <c r="P9" s="166">
        <f>P7-P8</f>
        <v>7151</v>
      </c>
    </row>
    <row r="10" spans="1:16" s="16" customFormat="1" ht="15" customHeight="1">
      <c r="A10" s="65"/>
      <c r="E10" s="117"/>
      <c r="F10" s="30"/>
      <c r="G10" s="6"/>
      <c r="H10" s="6"/>
      <c r="I10" s="117"/>
      <c r="J10" s="30"/>
      <c r="K10" s="6"/>
      <c r="N10" s="117"/>
      <c r="O10" s="30"/>
      <c r="P10" s="6"/>
    </row>
    <row r="11" spans="1:16" s="16" customFormat="1" ht="15" customHeight="1">
      <c r="A11" s="46" t="s">
        <v>0</v>
      </c>
      <c r="E11" s="117"/>
      <c r="F11" s="30"/>
      <c r="G11" s="6"/>
      <c r="H11" s="6"/>
      <c r="I11" s="117"/>
      <c r="J11" s="30"/>
      <c r="K11" s="6"/>
      <c r="N11" s="117"/>
      <c r="O11" s="30"/>
      <c r="P11" s="6"/>
    </row>
    <row r="12" spans="1:16" s="16" customFormat="1" ht="15" customHeight="1">
      <c r="A12" s="65"/>
      <c r="B12" s="16" t="s">
        <v>11</v>
      </c>
      <c r="E12" s="107">
        <f aca="true" t="shared" si="0" ref="E12:E22">+I12-N12</f>
        <v>2030</v>
      </c>
      <c r="F12" s="30"/>
      <c r="G12" s="130">
        <f aca="true" t="shared" si="1" ref="G12:G22">+K12-P12</f>
        <v>1630</v>
      </c>
      <c r="H12" s="78"/>
      <c r="I12" s="117">
        <f>5479+18+37+130-I22+-1</f>
        <v>5404</v>
      </c>
      <c r="J12" s="30"/>
      <c r="K12" s="78">
        <v>5240</v>
      </c>
      <c r="N12" s="117">
        <v>3374</v>
      </c>
      <c r="O12" s="30"/>
      <c r="P12" s="78">
        <v>3610</v>
      </c>
    </row>
    <row r="13" spans="1:16" s="16" customFormat="1" ht="15" customHeight="1">
      <c r="A13" s="65"/>
      <c r="B13" s="106" t="s">
        <v>109</v>
      </c>
      <c r="C13" s="106"/>
      <c r="E13" s="242">
        <f t="shared" si="0"/>
        <v>918</v>
      </c>
      <c r="F13" s="30"/>
      <c r="G13" s="78">
        <f t="shared" si="1"/>
        <v>852</v>
      </c>
      <c r="H13" s="167"/>
      <c r="I13" s="117">
        <v>2471</v>
      </c>
      <c r="J13" s="30"/>
      <c r="K13" s="167">
        <v>2712</v>
      </c>
      <c r="N13" s="117">
        <v>1553</v>
      </c>
      <c r="O13" s="30"/>
      <c r="P13" s="167">
        <v>1860</v>
      </c>
    </row>
    <row r="14" spans="1:16" s="16" customFormat="1" ht="15" customHeight="1">
      <c r="A14" s="65"/>
      <c r="B14" s="106" t="s">
        <v>49</v>
      </c>
      <c r="C14" s="106"/>
      <c r="E14" s="242"/>
      <c r="F14" s="30"/>
      <c r="G14" s="78"/>
      <c r="H14" s="167"/>
      <c r="I14" s="117"/>
      <c r="J14" s="30"/>
      <c r="K14" s="167"/>
      <c r="N14" s="117"/>
      <c r="O14" s="30"/>
      <c r="P14" s="167"/>
    </row>
    <row r="15" spans="1:16" s="16" customFormat="1" ht="15" customHeight="1">
      <c r="A15" s="65"/>
      <c r="B15" s="106" t="s">
        <v>110</v>
      </c>
      <c r="C15" s="106"/>
      <c r="E15" s="242">
        <f t="shared" si="0"/>
        <v>0</v>
      </c>
      <c r="F15" s="30"/>
      <c r="G15" s="78">
        <f t="shared" si="1"/>
        <v>0</v>
      </c>
      <c r="H15" s="186"/>
      <c r="I15" s="156">
        <v>-392</v>
      </c>
      <c r="J15" s="30"/>
      <c r="K15" s="172">
        <v>-50</v>
      </c>
      <c r="N15" s="156">
        <v>-392</v>
      </c>
      <c r="O15" s="30"/>
      <c r="P15" s="172">
        <v>-50</v>
      </c>
    </row>
    <row r="16" spans="1:16" s="16" customFormat="1" ht="15" customHeight="1">
      <c r="A16" s="65"/>
      <c r="B16" s="16" t="s">
        <v>37</v>
      </c>
      <c r="E16" s="242">
        <f t="shared" si="0"/>
        <v>540</v>
      </c>
      <c r="F16" s="30"/>
      <c r="G16" s="78">
        <f t="shared" si="1"/>
        <v>579</v>
      </c>
      <c r="H16" s="167"/>
      <c r="I16" s="244">
        <v>1590</v>
      </c>
      <c r="J16" s="30"/>
      <c r="K16" s="167">
        <v>1840</v>
      </c>
      <c r="N16" s="108">
        <v>1050</v>
      </c>
      <c r="O16" s="30"/>
      <c r="P16" s="167">
        <v>1261</v>
      </c>
    </row>
    <row r="17" spans="1:16" s="16" customFormat="1" ht="15" customHeight="1">
      <c r="A17" s="65"/>
      <c r="B17" s="16" t="s">
        <v>54</v>
      </c>
      <c r="E17" s="242">
        <f t="shared" si="0"/>
        <v>12</v>
      </c>
      <c r="F17" s="30"/>
      <c r="G17" s="78">
        <f t="shared" si="1"/>
        <v>11</v>
      </c>
      <c r="H17" s="167"/>
      <c r="I17" s="244">
        <v>36</v>
      </c>
      <c r="J17" s="30"/>
      <c r="K17" s="167">
        <v>35</v>
      </c>
      <c r="N17" s="108">
        <v>24</v>
      </c>
      <c r="O17" s="30"/>
      <c r="P17" s="167">
        <v>24</v>
      </c>
    </row>
    <row r="18" spans="1:16" s="16" customFormat="1" ht="15" customHeight="1">
      <c r="A18" s="65"/>
      <c r="B18" s="106" t="s">
        <v>99</v>
      </c>
      <c r="E18" s="242">
        <f t="shared" si="0"/>
        <v>-26</v>
      </c>
      <c r="F18" s="30"/>
      <c r="G18" s="78">
        <f t="shared" si="1"/>
        <v>0</v>
      </c>
      <c r="H18" s="167"/>
      <c r="I18" s="115">
        <v>-25</v>
      </c>
      <c r="J18" s="30"/>
      <c r="K18" s="167">
        <v>0</v>
      </c>
      <c r="N18" s="108">
        <v>1</v>
      </c>
      <c r="O18" s="30"/>
      <c r="P18" s="167">
        <v>0</v>
      </c>
    </row>
    <row r="19" spans="1:16" s="16" customFormat="1" ht="15" customHeight="1">
      <c r="A19" s="65"/>
      <c r="B19" s="16" t="s">
        <v>15</v>
      </c>
      <c r="E19" s="242">
        <f t="shared" si="0"/>
        <v>66</v>
      </c>
      <c r="F19" s="30"/>
      <c r="G19" s="78">
        <f t="shared" si="1"/>
        <v>121</v>
      </c>
      <c r="H19" s="167"/>
      <c r="I19" s="244">
        <f>318-I20</f>
        <v>256</v>
      </c>
      <c r="J19" s="30"/>
      <c r="K19" s="167">
        <v>354</v>
      </c>
      <c r="N19" s="108">
        <v>190</v>
      </c>
      <c r="O19" s="30"/>
      <c r="P19" s="167">
        <v>233</v>
      </c>
    </row>
    <row r="20" spans="1:16" s="16" customFormat="1" ht="15" customHeight="1">
      <c r="A20" s="65"/>
      <c r="B20" s="16" t="s">
        <v>40</v>
      </c>
      <c r="E20" s="242">
        <f t="shared" si="0"/>
        <v>28</v>
      </c>
      <c r="F20" s="30"/>
      <c r="G20" s="78">
        <f t="shared" si="1"/>
        <v>22</v>
      </c>
      <c r="H20" s="167"/>
      <c r="I20" s="244">
        <v>62</v>
      </c>
      <c r="J20" s="30"/>
      <c r="K20" s="167">
        <v>74</v>
      </c>
      <c r="N20" s="108">
        <v>34</v>
      </c>
      <c r="O20" s="30"/>
      <c r="P20" s="167">
        <v>52</v>
      </c>
    </row>
    <row r="21" spans="1:16" s="16" customFormat="1" ht="15" customHeight="1">
      <c r="A21" s="65"/>
      <c r="B21" s="16" t="s">
        <v>75</v>
      </c>
      <c r="E21" s="242">
        <f t="shared" si="0"/>
        <v>243</v>
      </c>
      <c r="F21" s="30"/>
      <c r="G21" s="78">
        <f t="shared" si="1"/>
        <v>0</v>
      </c>
      <c r="H21" s="78"/>
      <c r="I21" s="244">
        <v>386</v>
      </c>
      <c r="J21" s="30"/>
      <c r="K21" s="78">
        <v>231</v>
      </c>
      <c r="N21" s="108">
        <v>143</v>
      </c>
      <c r="O21" s="30"/>
      <c r="P21" s="78">
        <v>231</v>
      </c>
    </row>
    <row r="22" spans="1:16" s="16" customFormat="1" ht="15" customHeight="1">
      <c r="A22" s="65"/>
      <c r="B22" s="106" t="s">
        <v>111</v>
      </c>
      <c r="E22" s="242">
        <f t="shared" si="0"/>
        <v>62</v>
      </c>
      <c r="F22" s="30"/>
      <c r="G22" s="78">
        <f t="shared" si="1"/>
        <v>142</v>
      </c>
      <c r="H22" s="137"/>
      <c r="I22" s="108">
        <v>259</v>
      </c>
      <c r="J22" s="30"/>
      <c r="K22" s="137">
        <v>675</v>
      </c>
      <c r="N22" s="108">
        <v>197</v>
      </c>
      <c r="O22" s="30"/>
      <c r="P22" s="137">
        <v>533</v>
      </c>
    </row>
    <row r="23" spans="1:16" s="16" customFormat="1" ht="15" customHeight="1">
      <c r="A23" s="67"/>
      <c r="B23" s="67"/>
      <c r="C23" s="67"/>
      <c r="E23" s="109">
        <f>SUM(E12:E22)</f>
        <v>3873</v>
      </c>
      <c r="F23" s="68"/>
      <c r="G23" s="166">
        <f>SUM(G12:G22)</f>
        <v>3357</v>
      </c>
      <c r="H23" s="78"/>
      <c r="I23" s="109">
        <f>SUM(I12:I22)</f>
        <v>10047</v>
      </c>
      <c r="J23" s="68"/>
      <c r="K23" s="166">
        <f>SUM(K12:K22)</f>
        <v>11111</v>
      </c>
      <c r="N23" s="109">
        <f>SUM(N12:N22)</f>
        <v>6174</v>
      </c>
      <c r="O23" s="68"/>
      <c r="P23" s="166">
        <f>SUM(P12:P22)</f>
        <v>7754</v>
      </c>
    </row>
    <row r="24" spans="2:16" s="15" customFormat="1" ht="15" customHeight="1">
      <c r="B24" s="16"/>
      <c r="C24" s="16"/>
      <c r="E24" s="110"/>
      <c r="F24" s="30"/>
      <c r="G24" s="168"/>
      <c r="H24" s="78"/>
      <c r="I24" s="110"/>
      <c r="J24" s="30"/>
      <c r="K24" s="168"/>
      <c r="L24" s="16"/>
      <c r="N24" s="110"/>
      <c r="O24" s="30"/>
      <c r="P24" s="168"/>
    </row>
    <row r="25" spans="1:16" s="16" customFormat="1" ht="15" customHeight="1">
      <c r="A25" s="46" t="s">
        <v>95</v>
      </c>
      <c r="E25" s="115">
        <f>E9-E23</f>
        <v>138</v>
      </c>
      <c r="F25" s="30"/>
      <c r="G25" s="137">
        <f>G9-G23</f>
        <v>-265</v>
      </c>
      <c r="H25" s="137"/>
      <c r="I25" s="115">
        <f>I9-I23</f>
        <v>-820</v>
      </c>
      <c r="J25" s="30"/>
      <c r="K25" s="137">
        <f>K9-K23</f>
        <v>-868</v>
      </c>
      <c r="N25" s="115">
        <f>N9-N23</f>
        <v>-958</v>
      </c>
      <c r="O25" s="30"/>
      <c r="P25" s="137">
        <f>P9-P23</f>
        <v>-603</v>
      </c>
    </row>
    <row r="26" spans="1:16" s="16" customFormat="1" ht="15" customHeight="1">
      <c r="A26" s="46"/>
      <c r="E26" s="108"/>
      <c r="F26" s="30"/>
      <c r="G26" s="6"/>
      <c r="H26" s="6"/>
      <c r="I26" s="108"/>
      <c r="J26" s="30"/>
      <c r="K26" s="6"/>
      <c r="N26" s="108"/>
      <c r="O26" s="30"/>
      <c r="P26" s="6"/>
    </row>
    <row r="27" spans="1:16" s="16" customFormat="1" ht="15" customHeight="1" thickBot="1">
      <c r="A27" s="72" t="s">
        <v>112</v>
      </c>
      <c r="B27" s="60"/>
      <c r="C27" s="60"/>
      <c r="E27" s="241">
        <f>+I27-N27</f>
        <v>0</v>
      </c>
      <c r="F27" s="84"/>
      <c r="G27" s="243">
        <f>+K27-P27</f>
        <v>0</v>
      </c>
      <c r="H27" s="137"/>
      <c r="I27" s="181">
        <v>2</v>
      </c>
      <c r="J27" s="84"/>
      <c r="K27" s="169">
        <v>4</v>
      </c>
      <c r="N27" s="181">
        <v>2</v>
      </c>
      <c r="O27" s="84"/>
      <c r="P27" s="169">
        <v>4</v>
      </c>
    </row>
    <row r="28" spans="1:16" s="16" customFormat="1" ht="15" customHeight="1">
      <c r="A28" s="65"/>
      <c r="E28" s="108"/>
      <c r="F28" s="30"/>
      <c r="G28" s="78"/>
      <c r="H28" s="78"/>
      <c r="I28" s="108"/>
      <c r="J28" s="30"/>
      <c r="K28" s="78"/>
      <c r="N28" s="108"/>
      <c r="O28" s="30"/>
      <c r="P28" s="78"/>
    </row>
    <row r="29" spans="1:16" s="16" customFormat="1" ht="15" customHeight="1" thickBot="1">
      <c r="A29" s="60" t="s">
        <v>97</v>
      </c>
      <c r="B29" s="60"/>
      <c r="C29" s="60"/>
      <c r="E29" s="111">
        <f>E25-E27</f>
        <v>138</v>
      </c>
      <c r="F29" s="70"/>
      <c r="G29" s="129">
        <f>G25-G27</f>
        <v>-265</v>
      </c>
      <c r="H29" s="188"/>
      <c r="I29" s="111">
        <f>I25-I27</f>
        <v>-822</v>
      </c>
      <c r="J29" s="70"/>
      <c r="K29" s="129">
        <f>K25-K27</f>
        <v>-872</v>
      </c>
      <c r="N29" s="111">
        <f>N25-N27</f>
        <v>-960</v>
      </c>
      <c r="O29" s="70"/>
      <c r="P29" s="129">
        <f>P25-P27</f>
        <v>-607</v>
      </c>
    </row>
    <row r="30" spans="5:16" s="15" customFormat="1" ht="15" customHeight="1">
      <c r="E30" s="112"/>
      <c r="F30" s="69"/>
      <c r="G30" s="5"/>
      <c r="H30" s="6"/>
      <c r="I30" s="112"/>
      <c r="J30" s="69"/>
      <c r="K30" s="5"/>
      <c r="L30" s="16"/>
      <c r="N30" s="112"/>
      <c r="O30" s="69"/>
      <c r="P30" s="5"/>
    </row>
    <row r="31" spans="1:16" s="15" customFormat="1" ht="15" customHeight="1">
      <c r="A31" s="15" t="s">
        <v>113</v>
      </c>
      <c r="E31" s="112"/>
      <c r="F31" s="69"/>
      <c r="G31" s="5"/>
      <c r="H31" s="6"/>
      <c r="I31" s="112"/>
      <c r="J31" s="69"/>
      <c r="K31" s="5"/>
      <c r="L31" s="16"/>
      <c r="N31" s="112"/>
      <c r="O31" s="69"/>
      <c r="P31" s="5"/>
    </row>
    <row r="32" spans="2:16" s="15" customFormat="1" ht="15" customHeight="1">
      <c r="B32" s="16" t="s">
        <v>103</v>
      </c>
      <c r="E32" s="252">
        <f>E28-E30</f>
        <v>0</v>
      </c>
      <c r="F32" s="69"/>
      <c r="G32" s="170">
        <v>-0.01</v>
      </c>
      <c r="H32" s="170"/>
      <c r="I32" s="133">
        <v>-0.05</v>
      </c>
      <c r="J32" s="69"/>
      <c r="K32" s="170">
        <v>-0.05</v>
      </c>
      <c r="L32" s="16"/>
      <c r="N32" s="170">
        <v>-0.05</v>
      </c>
      <c r="O32" s="69"/>
      <c r="P32" s="170">
        <v>-0.03</v>
      </c>
    </row>
    <row r="33" spans="1:16" s="15" customFormat="1" ht="15" customHeight="1" thickBot="1">
      <c r="A33" s="60"/>
      <c r="B33" s="60" t="s">
        <v>86</v>
      </c>
      <c r="C33" s="60"/>
      <c r="E33" s="134">
        <f>+I33-N33</f>
        <v>0</v>
      </c>
      <c r="F33" s="70"/>
      <c r="G33" s="171">
        <v>-0.01</v>
      </c>
      <c r="H33" s="170"/>
      <c r="I33" s="134">
        <v>-0.05</v>
      </c>
      <c r="J33" s="70"/>
      <c r="K33" s="171">
        <v>-0.05</v>
      </c>
      <c r="L33" s="16"/>
      <c r="N33" s="171">
        <v>-0.05</v>
      </c>
      <c r="O33" s="70"/>
      <c r="P33" s="171">
        <v>-0.03</v>
      </c>
    </row>
    <row r="34" spans="1:16" s="15" customFormat="1" ht="15" customHeight="1">
      <c r="A34" s="16"/>
      <c r="C34" s="16"/>
      <c r="E34" s="112"/>
      <c r="F34" s="69"/>
      <c r="G34" s="5"/>
      <c r="H34" s="6"/>
      <c r="I34" s="112"/>
      <c r="J34" s="69"/>
      <c r="K34" s="5"/>
      <c r="L34" s="16"/>
      <c r="N34" s="112"/>
      <c r="O34" s="69"/>
      <c r="P34" s="5"/>
    </row>
    <row r="35" spans="2:14" s="9" customFormat="1" ht="15" customHeight="1">
      <c r="B35" s="5"/>
      <c r="E35" s="8"/>
      <c r="H35" s="8"/>
      <c r="I35" s="8"/>
      <c r="L35" s="8"/>
      <c r="N35" s="8"/>
    </row>
    <row r="36" spans="5:15" s="9" customFormat="1" ht="15" customHeight="1">
      <c r="E36" s="113"/>
      <c r="F36" s="8"/>
      <c r="H36" s="8"/>
      <c r="I36" s="113"/>
      <c r="J36" s="8"/>
      <c r="L36" s="8"/>
      <c r="N36" s="113"/>
      <c r="O36" s="8"/>
    </row>
    <row r="37" spans="5:15" s="9" customFormat="1" ht="15" customHeight="1">
      <c r="E37" s="113"/>
      <c r="F37" s="8"/>
      <c r="H37" s="8"/>
      <c r="I37" s="113"/>
      <c r="J37" s="8"/>
      <c r="L37" s="8"/>
      <c r="N37" s="113"/>
      <c r="O37" s="8"/>
    </row>
    <row r="38" spans="5:15" s="9" customFormat="1" ht="15" customHeight="1">
      <c r="E38" s="113"/>
      <c r="F38" s="8"/>
      <c r="H38" s="8"/>
      <c r="I38" s="113"/>
      <c r="J38" s="8"/>
      <c r="L38" s="8"/>
      <c r="N38" s="113"/>
      <c r="O38" s="8"/>
    </row>
    <row r="39" spans="5:15" s="9" customFormat="1" ht="15">
      <c r="E39" s="113"/>
      <c r="F39" s="8"/>
      <c r="H39" s="8"/>
      <c r="I39" s="113"/>
      <c r="J39" s="8"/>
      <c r="L39" s="8"/>
      <c r="N39" s="113"/>
      <c r="O39" s="8"/>
    </row>
    <row r="40" spans="5:15" s="9" customFormat="1" ht="15">
      <c r="E40" s="113"/>
      <c r="F40" s="8"/>
      <c r="H40" s="8"/>
      <c r="I40" s="113"/>
      <c r="J40" s="8"/>
      <c r="L40" s="8"/>
      <c r="N40" s="113"/>
      <c r="O40" s="8"/>
    </row>
    <row r="41" spans="5:15" s="9" customFormat="1" ht="15">
      <c r="E41" s="113"/>
      <c r="F41" s="8"/>
      <c r="H41" s="8"/>
      <c r="I41" s="113"/>
      <c r="J41" s="8"/>
      <c r="L41" s="8"/>
      <c r="N41" s="113"/>
      <c r="O41" s="8"/>
    </row>
    <row r="42" spans="5:15" s="9" customFormat="1" ht="15">
      <c r="E42" s="113"/>
      <c r="F42" s="8"/>
      <c r="H42" s="8"/>
      <c r="I42" s="113"/>
      <c r="J42" s="8"/>
      <c r="L42" s="8"/>
      <c r="N42" s="113"/>
      <c r="O42" s="8"/>
    </row>
    <row r="43" spans="5:15" s="9" customFormat="1" ht="15">
      <c r="E43" s="113"/>
      <c r="F43" s="8"/>
      <c r="H43" s="8"/>
      <c r="I43" s="113"/>
      <c r="J43" s="8"/>
      <c r="L43" s="8"/>
      <c r="N43" s="113"/>
      <c r="O43" s="8"/>
    </row>
    <row r="44" spans="5:15" s="9" customFormat="1" ht="15">
      <c r="E44" s="113"/>
      <c r="F44" s="8"/>
      <c r="H44" s="8"/>
      <c r="I44" s="113"/>
      <c r="J44" s="8"/>
      <c r="L44" s="8"/>
      <c r="N44" s="113"/>
      <c r="O44" s="8"/>
    </row>
    <row r="45" spans="5:15" s="9" customFormat="1" ht="15">
      <c r="E45" s="113"/>
      <c r="F45" s="8"/>
      <c r="H45" s="8"/>
      <c r="I45" s="113"/>
      <c r="J45" s="8"/>
      <c r="L45" s="8"/>
      <c r="N45" s="113"/>
      <c r="O45" s="8"/>
    </row>
    <row r="46" spans="5:15" s="9" customFormat="1" ht="15">
      <c r="E46" s="113"/>
      <c r="F46" s="8"/>
      <c r="H46" s="8"/>
      <c r="I46" s="113"/>
      <c r="J46" s="8"/>
      <c r="L46" s="8"/>
      <c r="N46" s="113"/>
      <c r="O46" s="8"/>
    </row>
    <row r="47" spans="5:15" s="9" customFormat="1" ht="15">
      <c r="E47" s="113"/>
      <c r="F47" s="8"/>
      <c r="H47" s="8"/>
      <c r="I47" s="113"/>
      <c r="J47" s="8"/>
      <c r="L47" s="8"/>
      <c r="N47" s="113"/>
      <c r="O47" s="8"/>
    </row>
    <row r="48" spans="5:15" s="9" customFormat="1" ht="15">
      <c r="E48" s="113"/>
      <c r="F48" s="8"/>
      <c r="H48" s="8"/>
      <c r="I48" s="113"/>
      <c r="J48" s="8"/>
      <c r="L48" s="8"/>
      <c r="N48" s="113"/>
      <c r="O48" s="8"/>
    </row>
    <row r="49" spans="5:15" s="9" customFormat="1" ht="15">
      <c r="E49" s="113"/>
      <c r="F49" s="8"/>
      <c r="H49" s="8"/>
      <c r="I49" s="113"/>
      <c r="J49" s="8"/>
      <c r="L49" s="8"/>
      <c r="N49" s="113"/>
      <c r="O49" s="8"/>
    </row>
    <row r="50" spans="5:15" s="9" customFormat="1" ht="15">
      <c r="E50" s="113"/>
      <c r="F50" s="8"/>
      <c r="H50" s="8"/>
      <c r="I50" s="113"/>
      <c r="J50" s="8"/>
      <c r="L50" s="8"/>
      <c r="N50" s="113"/>
      <c r="O50" s="8"/>
    </row>
    <row r="51" spans="5:15" s="9" customFormat="1" ht="15">
      <c r="E51" s="113"/>
      <c r="F51" s="8"/>
      <c r="H51" s="8"/>
      <c r="I51" s="113"/>
      <c r="J51" s="8"/>
      <c r="L51" s="8"/>
      <c r="N51" s="113"/>
      <c r="O51" s="8"/>
    </row>
    <row r="52" spans="5:15" s="9" customFormat="1" ht="15">
      <c r="E52" s="113"/>
      <c r="F52" s="8"/>
      <c r="H52" s="8"/>
      <c r="I52" s="113"/>
      <c r="J52" s="8"/>
      <c r="L52" s="8"/>
      <c r="N52" s="113"/>
      <c r="O52" s="8"/>
    </row>
    <row r="53" spans="5:15" s="9" customFormat="1" ht="15">
      <c r="E53" s="113"/>
      <c r="F53" s="8"/>
      <c r="H53" s="8"/>
      <c r="I53" s="113"/>
      <c r="J53" s="8"/>
      <c r="L53" s="8"/>
      <c r="N53" s="113"/>
      <c r="O53" s="8"/>
    </row>
    <row r="54" spans="5:15" s="9" customFormat="1" ht="15">
      <c r="E54" s="113"/>
      <c r="F54" s="8"/>
      <c r="H54" s="8"/>
      <c r="I54" s="113"/>
      <c r="J54" s="8"/>
      <c r="L54" s="8"/>
      <c r="N54" s="113"/>
      <c r="O54" s="8"/>
    </row>
    <row r="55" spans="5:15" s="9" customFormat="1" ht="15">
      <c r="E55" s="113"/>
      <c r="F55" s="8"/>
      <c r="H55" s="8"/>
      <c r="I55" s="113"/>
      <c r="J55" s="8"/>
      <c r="L55" s="8"/>
      <c r="N55" s="113"/>
      <c r="O55" s="8"/>
    </row>
    <row r="56" spans="5:15" s="9" customFormat="1" ht="15">
      <c r="E56" s="113"/>
      <c r="F56" s="8"/>
      <c r="H56" s="8"/>
      <c r="I56" s="113"/>
      <c r="J56" s="8"/>
      <c r="L56" s="8"/>
      <c r="N56" s="113"/>
      <c r="O56" s="8"/>
    </row>
    <row r="57" spans="5:15" s="9" customFormat="1" ht="15">
      <c r="E57" s="113"/>
      <c r="F57" s="8"/>
      <c r="H57" s="8"/>
      <c r="I57" s="113"/>
      <c r="J57" s="8"/>
      <c r="L57" s="8"/>
      <c r="N57" s="113"/>
      <c r="O57" s="8"/>
    </row>
    <row r="58" spans="5:15" s="9" customFormat="1" ht="15">
      <c r="E58" s="113"/>
      <c r="F58" s="8"/>
      <c r="H58" s="8"/>
      <c r="I58" s="113"/>
      <c r="J58" s="8"/>
      <c r="L58" s="8"/>
      <c r="N58" s="113"/>
      <c r="O58" s="8"/>
    </row>
    <row r="59" spans="5:15" s="9" customFormat="1" ht="15">
      <c r="E59" s="113"/>
      <c r="F59" s="8"/>
      <c r="H59" s="8"/>
      <c r="I59" s="113"/>
      <c r="J59" s="8"/>
      <c r="L59" s="8"/>
      <c r="N59" s="113"/>
      <c r="O59" s="8"/>
    </row>
    <row r="60" spans="5:15" s="9" customFormat="1" ht="15">
      <c r="E60" s="113"/>
      <c r="F60" s="8"/>
      <c r="H60" s="8"/>
      <c r="I60" s="113"/>
      <c r="J60" s="8"/>
      <c r="L60" s="8"/>
      <c r="N60" s="113"/>
      <c r="O60" s="8"/>
    </row>
    <row r="61" spans="5:15" s="9" customFormat="1" ht="15">
      <c r="E61" s="113"/>
      <c r="F61" s="8"/>
      <c r="H61" s="8"/>
      <c r="I61" s="113"/>
      <c r="J61" s="8"/>
      <c r="L61" s="8"/>
      <c r="N61" s="113"/>
      <c r="O61" s="8"/>
    </row>
  </sheetData>
  <mergeCells count="3">
    <mergeCell ref="I4:L4"/>
    <mergeCell ref="E4:G4"/>
    <mergeCell ref="N4:Q4"/>
  </mergeCells>
  <printOptions/>
  <pageMargins left="0.5" right="0.5" top="1" bottom="0.5" header="0.5" footer="0.5"/>
  <pageSetup blackAndWhite="1" fitToHeight="1" fitToWidth="1" horizontalDpi="300" verticalDpi="300" orientation="portrait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workbookViewId="0" topLeftCell="A1">
      <selection activeCell="A48" sqref="A48"/>
    </sheetView>
  </sheetViews>
  <sheetFormatPr defaultColWidth="9.00390625" defaultRowHeight="15.75"/>
  <cols>
    <col min="1" max="1" width="31.25390625" style="0" customWidth="1"/>
    <col min="2" max="7" width="14.375" style="0" customWidth="1"/>
  </cols>
  <sheetData>
    <row r="1" ht="18.75">
      <c r="A1" s="7" t="s">
        <v>9</v>
      </c>
    </row>
    <row r="2" ht="18.75">
      <c r="A2" s="2" t="s">
        <v>80</v>
      </c>
    </row>
    <row r="3" spans="1:7" s="5" customFormat="1" ht="21" customHeight="1" thickBot="1">
      <c r="A3" s="90" t="s">
        <v>67</v>
      </c>
      <c r="B3" s="6"/>
      <c r="C3" s="6"/>
      <c r="D3" s="6"/>
      <c r="E3" s="6"/>
      <c r="F3" s="6"/>
      <c r="G3" s="6"/>
    </row>
    <row r="4" spans="1:7" s="13" customFormat="1" ht="15" customHeight="1">
      <c r="A4" s="91"/>
      <c r="B4" s="91"/>
      <c r="C4" s="91"/>
      <c r="D4" s="91"/>
      <c r="E4" s="91"/>
      <c r="F4" s="92" t="s">
        <v>19</v>
      </c>
      <c r="G4" s="91"/>
    </row>
    <row r="5" spans="6:7" s="13" customFormat="1" ht="15" customHeight="1">
      <c r="F5" s="93" t="s">
        <v>20</v>
      </c>
      <c r="G5" s="93" t="s">
        <v>21</v>
      </c>
    </row>
    <row r="6" spans="2:7" s="13" customFormat="1" ht="15" customHeight="1">
      <c r="B6" s="93" t="s">
        <v>22</v>
      </c>
      <c r="C6" s="93" t="s">
        <v>23</v>
      </c>
      <c r="D6" s="93" t="s">
        <v>24</v>
      </c>
      <c r="F6" s="93" t="s">
        <v>25</v>
      </c>
      <c r="G6" s="93" t="s">
        <v>26</v>
      </c>
    </row>
    <row r="7" spans="1:7" s="13" customFormat="1" ht="15" customHeight="1" thickBot="1">
      <c r="A7" s="83"/>
      <c r="B7" s="61" t="s">
        <v>27</v>
      </c>
      <c r="C7" s="61" t="s">
        <v>27</v>
      </c>
      <c r="D7" s="61" t="s">
        <v>28</v>
      </c>
      <c r="E7" s="61" t="s">
        <v>14</v>
      </c>
      <c r="F7" s="61" t="s">
        <v>35</v>
      </c>
      <c r="G7" s="61" t="s">
        <v>29</v>
      </c>
    </row>
    <row r="8" spans="1:7" s="13" customFormat="1" ht="15" customHeight="1">
      <c r="A8" s="58"/>
      <c r="B8" s="94"/>
      <c r="C8" s="94"/>
      <c r="D8" s="94"/>
      <c r="E8" s="94"/>
      <c r="F8" s="94"/>
      <c r="G8" s="94"/>
    </row>
    <row r="9" spans="1:7" s="13" customFormat="1" ht="15" customHeight="1" thickBot="1">
      <c r="A9" s="83" t="s">
        <v>59</v>
      </c>
      <c r="B9" s="57">
        <v>12681</v>
      </c>
      <c r="C9" s="57">
        <v>2218</v>
      </c>
      <c r="D9" s="57">
        <v>8149</v>
      </c>
      <c r="E9" s="157">
        <v>-7782</v>
      </c>
      <c r="F9" s="157">
        <v>-351</v>
      </c>
      <c r="G9" s="57">
        <f>SUM(B9:F9)</f>
        <v>14915</v>
      </c>
    </row>
    <row r="10" spans="1:7" s="13" customFormat="1" ht="15" customHeight="1">
      <c r="A10" s="58"/>
      <c r="B10" s="114"/>
      <c r="C10" s="114"/>
      <c r="D10" s="114"/>
      <c r="E10" s="116"/>
      <c r="F10" s="116"/>
      <c r="G10" s="114"/>
    </row>
    <row r="11" spans="1:7" s="13" customFormat="1" ht="15" customHeight="1">
      <c r="A11" s="95" t="s">
        <v>31</v>
      </c>
      <c r="B11" s="51"/>
      <c r="C11" s="51"/>
      <c r="D11" s="51"/>
      <c r="E11" s="96">
        <f>+earnings!I29</f>
        <v>-822</v>
      </c>
      <c r="F11" s="51"/>
      <c r="G11" s="97">
        <f>E11</f>
        <v>-822</v>
      </c>
    </row>
    <row r="12" spans="1:7" s="13" customFormat="1" ht="15" customHeight="1">
      <c r="A12" s="13" t="s">
        <v>39</v>
      </c>
      <c r="B12" s="51"/>
      <c r="C12" s="51"/>
      <c r="D12" s="51"/>
      <c r="E12" s="96"/>
      <c r="F12" s="51"/>
      <c r="G12" s="51"/>
    </row>
    <row r="13" spans="1:7" s="13" customFormat="1" ht="15" customHeight="1">
      <c r="A13" s="13" t="s">
        <v>42</v>
      </c>
      <c r="B13" s="51"/>
      <c r="C13" s="51"/>
      <c r="D13" s="51"/>
      <c r="E13" s="98"/>
      <c r="F13" s="98"/>
      <c r="G13" s="51"/>
    </row>
    <row r="14" spans="1:7" s="13" customFormat="1" ht="16.5" customHeight="1">
      <c r="A14" s="13" t="s">
        <v>114</v>
      </c>
      <c r="B14" s="99"/>
      <c r="C14" s="99"/>
      <c r="D14" s="99"/>
      <c r="E14" s="99"/>
      <c r="F14" s="138">
        <f>-645+351</f>
        <v>-294</v>
      </c>
      <c r="G14" s="115">
        <f>F14</f>
        <v>-294</v>
      </c>
    </row>
    <row r="15" spans="1:7" s="13" customFormat="1" ht="16.5" customHeight="1" hidden="1">
      <c r="A15" s="13" t="s">
        <v>61</v>
      </c>
      <c r="B15" s="99"/>
      <c r="C15" s="99"/>
      <c r="D15" s="99"/>
      <c r="E15" s="99"/>
      <c r="F15" s="138"/>
      <c r="G15" s="115"/>
    </row>
    <row r="16" spans="1:7" s="13" customFormat="1" ht="16.5" customHeight="1" hidden="1">
      <c r="A16" s="13" t="s">
        <v>60</v>
      </c>
      <c r="B16" s="99"/>
      <c r="C16" s="99"/>
      <c r="D16" s="99"/>
      <c r="E16" s="99"/>
      <c r="F16" s="138"/>
      <c r="G16" s="115"/>
    </row>
    <row r="17" spans="1:7" s="13" customFormat="1" ht="16.5" customHeight="1" hidden="1">
      <c r="A17" s="13" t="s">
        <v>62</v>
      </c>
      <c r="B17" s="99"/>
      <c r="C17" s="99"/>
      <c r="D17" s="99"/>
      <c r="E17" s="99"/>
      <c r="F17" s="182">
        <v>0</v>
      </c>
      <c r="G17" s="99">
        <f>F17</f>
        <v>0</v>
      </c>
    </row>
    <row r="18" spans="1:7" s="13" customFormat="1" ht="15" customHeight="1" thickBot="1">
      <c r="A18" s="13" t="s">
        <v>36</v>
      </c>
      <c r="B18" s="99"/>
      <c r="C18" s="99"/>
      <c r="D18" s="99"/>
      <c r="E18" s="115"/>
      <c r="F18" s="115"/>
      <c r="G18" s="142">
        <f>SUM(G11:G17)</f>
        <v>-1116</v>
      </c>
    </row>
    <row r="19" spans="1:7" s="13" customFormat="1" ht="15" customHeight="1">
      <c r="A19" s="58" t="s">
        <v>30</v>
      </c>
      <c r="B19" s="99"/>
      <c r="C19" s="99"/>
      <c r="D19" s="101">
        <v>37</v>
      </c>
      <c r="E19" s="56"/>
      <c r="F19" s="56"/>
      <c r="G19" s="56">
        <f>D19</f>
        <v>37</v>
      </c>
    </row>
    <row r="20" spans="1:7" s="13" customFormat="1" ht="15" customHeight="1">
      <c r="A20" s="58"/>
      <c r="B20" s="99"/>
      <c r="C20" s="99"/>
      <c r="D20" s="101"/>
      <c r="E20" s="56"/>
      <c r="F20" s="56"/>
      <c r="G20" s="56"/>
    </row>
    <row r="21" spans="1:7" s="13" customFormat="1" ht="15" customHeight="1" thickBot="1">
      <c r="A21" s="139" t="s">
        <v>92</v>
      </c>
      <c r="B21" s="140">
        <f>B9+B11+B14+B19</f>
        <v>12681</v>
      </c>
      <c r="C21" s="140">
        <f>C9+C11+C14+C19</f>
        <v>2218</v>
      </c>
      <c r="D21" s="140">
        <f>D9+D11+D14+D19</f>
        <v>8186</v>
      </c>
      <c r="E21" s="141">
        <f>SUM(E9:E19)</f>
        <v>-8604</v>
      </c>
      <c r="F21" s="141">
        <f>SUM(F9:F19)</f>
        <v>-645</v>
      </c>
      <c r="G21" s="140">
        <f>G9+G18+G19</f>
        <v>13836</v>
      </c>
    </row>
    <row r="22" spans="2:7" s="5" customFormat="1" ht="15" customHeight="1">
      <c r="B22" s="79"/>
      <c r="C22" s="79"/>
      <c r="D22" s="79"/>
      <c r="E22" s="79"/>
      <c r="F22" s="79"/>
      <c r="G22" s="79"/>
    </row>
    <row r="23" spans="2:7" s="5" customFormat="1" ht="15" customHeight="1">
      <c r="B23" s="79"/>
      <c r="C23" s="79"/>
      <c r="D23" s="79"/>
      <c r="E23" s="79"/>
      <c r="F23" s="79"/>
      <c r="G23" s="79"/>
    </row>
    <row r="24" spans="2:7" s="5" customFormat="1" ht="15" customHeight="1">
      <c r="B24" s="79"/>
      <c r="C24" s="79"/>
      <c r="D24" s="79"/>
      <c r="E24" s="79"/>
      <c r="F24" s="79"/>
      <c r="G24" s="79"/>
    </row>
    <row r="25" spans="1:7" s="5" customFormat="1" ht="15" customHeight="1" thickBot="1">
      <c r="A25" s="6"/>
      <c r="B25" s="6"/>
      <c r="C25" s="6"/>
      <c r="D25" s="6"/>
      <c r="E25" s="6"/>
      <c r="F25" s="73"/>
      <c r="G25" s="71"/>
    </row>
    <row r="26" spans="1:7" s="5" customFormat="1" ht="15" customHeight="1">
      <c r="A26" s="80"/>
      <c r="B26" s="80"/>
      <c r="C26" s="80"/>
      <c r="D26" s="80"/>
      <c r="E26" s="80"/>
      <c r="F26" s="81" t="s">
        <v>19</v>
      </c>
      <c r="G26" s="82"/>
    </row>
    <row r="27" spans="1:7" s="5" customFormat="1" ht="15" customHeight="1">
      <c r="A27" s="6"/>
      <c r="B27" s="6"/>
      <c r="C27" s="6"/>
      <c r="D27" s="6"/>
      <c r="E27" s="6"/>
      <c r="F27" s="73" t="s">
        <v>20</v>
      </c>
      <c r="G27" s="82" t="s">
        <v>21</v>
      </c>
    </row>
    <row r="28" spans="2:7" s="5" customFormat="1" ht="15" customHeight="1">
      <c r="B28" s="73" t="s">
        <v>22</v>
      </c>
      <c r="C28" s="73" t="s">
        <v>23</v>
      </c>
      <c r="D28" s="73" t="s">
        <v>24</v>
      </c>
      <c r="F28" s="73" t="s">
        <v>25</v>
      </c>
      <c r="G28" s="73" t="s">
        <v>26</v>
      </c>
    </row>
    <row r="29" spans="1:7" s="5" customFormat="1" ht="15" customHeight="1" thickBot="1">
      <c r="A29" s="71"/>
      <c r="B29" s="74" t="s">
        <v>27</v>
      </c>
      <c r="C29" s="74" t="s">
        <v>27</v>
      </c>
      <c r="D29" s="74" t="s">
        <v>28</v>
      </c>
      <c r="E29" s="74" t="s">
        <v>14</v>
      </c>
      <c r="F29" s="74" t="s">
        <v>57</v>
      </c>
      <c r="G29" s="74" t="s">
        <v>29</v>
      </c>
    </row>
    <row r="30" spans="1:7" s="5" customFormat="1" ht="15" customHeight="1">
      <c r="A30" s="6"/>
      <c r="B30" s="82"/>
      <c r="C30" s="82"/>
      <c r="D30" s="82"/>
      <c r="E30" s="82"/>
      <c r="F30" s="82"/>
      <c r="G30" s="82"/>
    </row>
    <row r="31" spans="1:7" s="5" customFormat="1" ht="15" customHeight="1" thickBot="1">
      <c r="A31" s="71" t="s">
        <v>53</v>
      </c>
      <c r="B31" s="102">
        <v>12681</v>
      </c>
      <c r="C31" s="102">
        <v>2218</v>
      </c>
      <c r="D31" s="102">
        <v>8071</v>
      </c>
      <c r="E31" s="173">
        <v>-6692</v>
      </c>
      <c r="F31" s="173">
        <v>324</v>
      </c>
      <c r="G31" s="102">
        <f>SUM(B31:F31)</f>
        <v>16602</v>
      </c>
    </row>
    <row r="32" spans="1:7" s="5" customFormat="1" ht="15" customHeight="1">
      <c r="A32" s="6"/>
      <c r="B32" s="130"/>
      <c r="C32" s="130"/>
      <c r="D32" s="130"/>
      <c r="E32" s="131"/>
      <c r="F32" s="131"/>
      <c r="G32" s="130"/>
    </row>
    <row r="33" spans="1:7" s="5" customFormat="1" ht="15" customHeight="1">
      <c r="A33" s="174" t="s">
        <v>31</v>
      </c>
      <c r="B33" s="75"/>
      <c r="C33" s="75"/>
      <c r="D33" s="75"/>
      <c r="E33" s="175">
        <f>+earnings!K29</f>
        <v>-872</v>
      </c>
      <c r="F33" s="75"/>
      <c r="G33" s="176">
        <f>E33</f>
        <v>-872</v>
      </c>
    </row>
    <row r="34" spans="1:7" s="5" customFormat="1" ht="15" customHeight="1">
      <c r="A34" s="5" t="s">
        <v>39</v>
      </c>
      <c r="B34" s="75"/>
      <c r="C34" s="75"/>
      <c r="D34" s="75"/>
      <c r="E34" s="175"/>
      <c r="F34" s="75"/>
      <c r="G34" s="75"/>
    </row>
    <row r="35" spans="1:7" s="5" customFormat="1" ht="15" customHeight="1">
      <c r="A35" s="5" t="s">
        <v>42</v>
      </c>
      <c r="B35" s="75"/>
      <c r="C35" s="75"/>
      <c r="D35" s="75"/>
      <c r="E35" s="76"/>
      <c r="F35" s="76"/>
      <c r="G35" s="75"/>
    </row>
    <row r="36" spans="1:7" s="5" customFormat="1" ht="16.5" customHeight="1">
      <c r="A36" s="5" t="s">
        <v>114</v>
      </c>
      <c r="B36" s="77"/>
      <c r="C36" s="77"/>
      <c r="D36" s="77"/>
      <c r="E36" s="77"/>
      <c r="F36" s="177">
        <v>-702</v>
      </c>
      <c r="G36" s="137">
        <f>F36</f>
        <v>-702</v>
      </c>
    </row>
    <row r="37" spans="1:7" s="5" customFormat="1" ht="16.5" customHeight="1">
      <c r="A37" s="5" t="s">
        <v>61</v>
      </c>
      <c r="B37" s="77"/>
      <c r="C37" s="77"/>
      <c r="D37" s="77"/>
      <c r="E37" s="77"/>
      <c r="F37" s="177"/>
      <c r="G37" s="137"/>
    </row>
    <row r="38" spans="1:7" s="5" customFormat="1" ht="16.5" customHeight="1">
      <c r="A38" s="5" t="s">
        <v>60</v>
      </c>
      <c r="B38" s="77"/>
      <c r="C38" s="77"/>
      <c r="D38" s="77"/>
      <c r="E38" s="77"/>
      <c r="F38" s="177"/>
      <c r="G38" s="137"/>
    </row>
    <row r="39" spans="1:7" s="5" customFormat="1" ht="16.5" customHeight="1">
      <c r="A39" s="5" t="s">
        <v>76</v>
      </c>
      <c r="B39" s="77"/>
      <c r="C39" s="77"/>
      <c r="D39" s="77"/>
      <c r="E39" s="77"/>
      <c r="F39" s="177">
        <v>413</v>
      </c>
      <c r="G39" s="137">
        <f>F39</f>
        <v>413</v>
      </c>
    </row>
    <row r="40" spans="1:7" s="5" customFormat="1" ht="15" customHeight="1" thickBot="1">
      <c r="A40" s="5" t="s">
        <v>36</v>
      </c>
      <c r="B40" s="77"/>
      <c r="C40" s="77"/>
      <c r="D40" s="77"/>
      <c r="E40" s="137"/>
      <c r="F40" s="137"/>
      <c r="G40" s="178">
        <f>SUM(G33:G39)</f>
        <v>-1161</v>
      </c>
    </row>
    <row r="41" spans="1:7" s="5" customFormat="1" ht="15" customHeight="1">
      <c r="A41" s="6" t="s">
        <v>30</v>
      </c>
      <c r="B41" s="77"/>
      <c r="C41" s="77"/>
      <c r="D41" s="167">
        <v>55</v>
      </c>
      <c r="E41" s="78"/>
      <c r="F41" s="78"/>
      <c r="G41" s="78">
        <v>55</v>
      </c>
    </row>
    <row r="42" spans="1:7" s="5" customFormat="1" ht="15" customHeight="1">
      <c r="A42" s="6"/>
      <c r="B42" s="77"/>
      <c r="C42" s="77"/>
      <c r="D42" s="167"/>
      <c r="E42" s="78"/>
      <c r="F42" s="78"/>
      <c r="G42" s="78"/>
    </row>
    <row r="43" spans="1:7" s="5" customFormat="1" ht="15" customHeight="1" thickBot="1">
      <c r="A43" s="179" t="s">
        <v>93</v>
      </c>
      <c r="B43" s="180">
        <f>B31+B33+B36+B41</f>
        <v>12681</v>
      </c>
      <c r="C43" s="180">
        <f>C31+C33+C36+C41</f>
        <v>2218</v>
      </c>
      <c r="D43" s="180">
        <f>D31+D33+D36+D41</f>
        <v>8126</v>
      </c>
      <c r="E43" s="239">
        <f>E31+E33+E36+E41</f>
        <v>-7564</v>
      </c>
      <c r="F43" s="180">
        <f>SUM(F31:F39)</f>
        <v>35</v>
      </c>
      <c r="G43" s="180">
        <f>+G41+G40+G31</f>
        <v>15496</v>
      </c>
    </row>
    <row r="44" s="5" customFormat="1" ht="15.75"/>
    <row r="45" spans="1:17" s="9" customFormat="1" ht="15" customHeight="1">
      <c r="A45" s="5"/>
      <c r="E45" s="10"/>
      <c r="G45" s="159"/>
      <c r="H45" s="8"/>
      <c r="L45" s="11"/>
      <c r="M45" s="8"/>
      <c r="P45" s="8"/>
      <c r="Q45" s="8"/>
    </row>
    <row r="46" s="5" customFormat="1" ht="15.75"/>
  </sheetData>
  <printOptions/>
  <pageMargins left="0.75" right="0.75" top="0.75" bottom="0.5" header="0.5" footer="0.5"/>
  <pageSetup fitToHeight="1" fitToWidth="1" horizontalDpi="600" verticalDpi="600" orientation="landscape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showGridLines="0" workbookViewId="0" topLeftCell="A1">
      <selection activeCell="D44" sqref="D44"/>
    </sheetView>
  </sheetViews>
  <sheetFormatPr defaultColWidth="9.00390625" defaultRowHeight="15.75"/>
  <cols>
    <col min="1" max="2" width="2.625" style="0" customWidth="1"/>
    <col min="3" max="3" width="2.625" style="196" customWidth="1"/>
    <col min="4" max="4" width="38.00390625" style="0" customWidth="1"/>
    <col min="5" max="5" width="14.625" style="95" customWidth="1"/>
    <col min="6" max="6" width="1.75390625" style="0" customWidth="1"/>
    <col min="7" max="7" width="14.00390625" style="5" customWidth="1"/>
    <col min="8" max="8" width="2.125" style="1" customWidth="1"/>
    <col min="9" max="9" width="16.50390625" style="95" customWidth="1"/>
    <col min="10" max="10" width="2.25390625" style="0" customWidth="1"/>
    <col min="11" max="11" width="14.00390625" style="5" customWidth="1"/>
    <col min="12" max="12" width="2.125" style="0" customWidth="1"/>
    <col min="13" max="13" width="1.625" style="0" customWidth="1"/>
    <col min="14" max="14" width="14.00390625" style="95" hidden="1" customWidth="1"/>
    <col min="15" max="15" width="2.25390625" style="0" hidden="1" customWidth="1"/>
    <col min="16" max="16" width="14.00390625" style="5" hidden="1" customWidth="1"/>
  </cols>
  <sheetData>
    <row r="1" spans="1:14" s="3" customFormat="1" ht="18.75">
      <c r="A1" s="197" t="str">
        <f>earnings!A1</f>
        <v>FIRAN TECHNOLOGY GROUP CORPORATION</v>
      </c>
      <c r="C1" s="191"/>
      <c r="E1" s="144"/>
      <c r="H1" s="4"/>
      <c r="I1" s="144"/>
      <c r="N1" s="144"/>
    </row>
    <row r="2" spans="1:16" s="3" customFormat="1" ht="19.5" thickBot="1">
      <c r="A2" s="128" t="s">
        <v>66</v>
      </c>
      <c r="B2" s="154"/>
      <c r="C2" s="192"/>
      <c r="D2" s="154"/>
      <c r="E2" s="83"/>
      <c r="F2" s="71"/>
      <c r="G2" s="71"/>
      <c r="H2" s="4"/>
      <c r="I2" s="83"/>
      <c r="J2" s="71"/>
      <c r="K2" s="71"/>
      <c r="N2" s="83"/>
      <c r="O2" s="71"/>
      <c r="P2" s="71"/>
    </row>
    <row r="3" spans="1:16" s="5" customFormat="1" ht="15.75">
      <c r="A3" s="234"/>
      <c r="B3" s="80"/>
      <c r="C3" s="235"/>
      <c r="D3" s="80"/>
      <c r="E3" s="253" t="s">
        <v>64</v>
      </c>
      <c r="F3" s="253"/>
      <c r="G3" s="253"/>
      <c r="H3" s="189"/>
      <c r="I3" s="253" t="s">
        <v>88</v>
      </c>
      <c r="J3" s="253"/>
      <c r="K3" s="253"/>
      <c r="N3" s="253" t="s">
        <v>94</v>
      </c>
      <c r="O3" s="253"/>
      <c r="P3" s="253"/>
    </row>
    <row r="4" spans="1:16" s="5" customFormat="1" ht="48" customHeight="1" thickBot="1">
      <c r="A4" s="71" t="s">
        <v>12</v>
      </c>
      <c r="B4" s="71"/>
      <c r="C4" s="194"/>
      <c r="D4" s="71"/>
      <c r="E4" s="236" t="str">
        <f>+earnings!E5</f>
        <v>August 27, 2010 (unaudited)</v>
      </c>
      <c r="F4" s="237"/>
      <c r="G4" s="238" t="str">
        <f>+earnings!G5</f>
        <v>August 28, 2009 (unaudited)</v>
      </c>
      <c r="H4" s="71"/>
      <c r="I4" s="236" t="str">
        <f>+E4</f>
        <v>August 27, 2010 (unaudited)</v>
      </c>
      <c r="J4" s="237"/>
      <c r="K4" s="238" t="str">
        <f>+G4</f>
        <v>August 28, 2009 (unaudited)</v>
      </c>
      <c r="N4" s="245">
        <v>40306</v>
      </c>
      <c r="O4" s="237"/>
      <c r="P4" s="238">
        <v>39962</v>
      </c>
    </row>
    <row r="5" spans="1:16" s="15" customFormat="1" ht="15" customHeight="1">
      <c r="A5" s="15" t="s">
        <v>51</v>
      </c>
      <c r="C5" s="17"/>
      <c r="E5" s="145"/>
      <c r="F5" s="73"/>
      <c r="G5" s="62"/>
      <c r="H5" s="16"/>
      <c r="I5" s="145"/>
      <c r="J5" s="73"/>
      <c r="K5" s="62"/>
      <c r="N5" s="145"/>
      <c r="O5" s="73"/>
      <c r="P5" s="62"/>
    </row>
    <row r="6" spans="1:16" s="15" customFormat="1" ht="15" customHeight="1">
      <c r="A6" s="15" t="s">
        <v>52</v>
      </c>
      <c r="C6" s="17"/>
      <c r="E6" s="145"/>
      <c r="F6" s="73"/>
      <c r="G6" s="62"/>
      <c r="H6" s="16"/>
      <c r="I6" s="145"/>
      <c r="J6" s="73"/>
      <c r="K6" s="62"/>
      <c r="N6" s="145"/>
      <c r="O6" s="73"/>
      <c r="P6" s="62"/>
    </row>
    <row r="7" spans="3:16" s="15" customFormat="1" ht="15" customHeight="1">
      <c r="C7" s="17"/>
      <c r="E7" s="145"/>
      <c r="F7" s="73"/>
      <c r="G7" s="62"/>
      <c r="H7" s="16"/>
      <c r="I7" s="145"/>
      <c r="J7" s="73"/>
      <c r="K7" s="62"/>
      <c r="N7" s="145"/>
      <c r="O7" s="73"/>
      <c r="P7" s="62"/>
    </row>
    <row r="8" spans="1:14" s="5" customFormat="1" ht="15" customHeight="1">
      <c r="A8" s="209" t="s">
        <v>43</v>
      </c>
      <c r="C8" s="210"/>
      <c r="E8" s="146"/>
      <c r="H8" s="6"/>
      <c r="I8" s="146"/>
      <c r="N8" s="146"/>
    </row>
    <row r="9" spans="1:16" s="5" customFormat="1" ht="15" customHeight="1">
      <c r="A9" s="5" t="s">
        <v>98</v>
      </c>
      <c r="C9" s="210"/>
      <c r="E9" s="147">
        <f>+I9-N9</f>
        <v>138</v>
      </c>
      <c r="F9" s="85"/>
      <c r="G9" s="211">
        <f>+K9-P9</f>
        <v>-265</v>
      </c>
      <c r="H9" s="6"/>
      <c r="I9" s="147">
        <f>+earnings!I29</f>
        <v>-822</v>
      </c>
      <c r="J9" s="85"/>
      <c r="K9" s="211">
        <v>-872</v>
      </c>
      <c r="N9" s="147">
        <v>-960</v>
      </c>
      <c r="O9" s="85"/>
      <c r="P9" s="211">
        <v>-607</v>
      </c>
    </row>
    <row r="10" spans="1:16" s="5" customFormat="1" ht="15" customHeight="1">
      <c r="A10" s="5" t="s">
        <v>44</v>
      </c>
      <c r="C10" s="210"/>
      <c r="E10" s="146"/>
      <c r="F10" s="87"/>
      <c r="G10" s="87"/>
      <c r="H10" s="6"/>
      <c r="I10" s="146"/>
      <c r="J10" s="87"/>
      <c r="K10" s="87"/>
      <c r="N10" s="146"/>
      <c r="O10" s="87"/>
      <c r="P10" s="87"/>
    </row>
    <row r="11" spans="1:16" s="5" customFormat="1" ht="15" customHeight="1">
      <c r="A11" s="5" t="s">
        <v>45</v>
      </c>
      <c r="C11" s="210"/>
      <c r="E11" s="148">
        <f>+I11-N11</f>
        <v>12</v>
      </c>
      <c r="F11" s="14"/>
      <c r="G11" s="246">
        <f aca="true" t="shared" si="0" ref="G11:G17">+K11-P11</f>
        <v>19</v>
      </c>
      <c r="H11" s="6"/>
      <c r="I11" s="54">
        <v>37</v>
      </c>
      <c r="J11" s="14"/>
      <c r="K11" s="87">
        <v>55</v>
      </c>
      <c r="N11" s="54">
        <v>25</v>
      </c>
      <c r="O11" s="14"/>
      <c r="P11" s="87">
        <v>36</v>
      </c>
    </row>
    <row r="12" spans="1:16" s="5" customFormat="1" ht="15" customHeight="1">
      <c r="A12" s="210" t="s">
        <v>100</v>
      </c>
      <c r="E12" s="148">
        <f aca="true" t="shared" si="1" ref="E12:E17">+I12-N12</f>
        <v>-26</v>
      </c>
      <c r="F12" s="14"/>
      <c r="G12" s="75">
        <v>0</v>
      </c>
      <c r="H12" s="6"/>
      <c r="I12" s="148">
        <v>-25</v>
      </c>
      <c r="J12" s="14"/>
      <c r="K12" s="87">
        <v>0</v>
      </c>
      <c r="N12" s="54">
        <v>1</v>
      </c>
      <c r="O12" s="14"/>
      <c r="P12" s="87">
        <v>0</v>
      </c>
    </row>
    <row r="13" spans="1:16" s="5" customFormat="1" ht="15" customHeight="1">
      <c r="A13" s="5" t="s">
        <v>46</v>
      </c>
      <c r="C13" s="210"/>
      <c r="E13" s="148"/>
      <c r="F13" s="14"/>
      <c r="G13" s="246"/>
      <c r="H13" s="6"/>
      <c r="I13" s="148"/>
      <c r="J13" s="14"/>
      <c r="K13" s="212"/>
      <c r="L13" s="6"/>
      <c r="N13" s="148"/>
      <c r="O13" s="14"/>
      <c r="P13" s="212"/>
    </row>
    <row r="14" spans="1:16" s="5" customFormat="1" ht="15" customHeight="1">
      <c r="A14" s="5" t="s">
        <v>47</v>
      </c>
      <c r="C14" s="210"/>
      <c r="E14" s="148">
        <f t="shared" si="1"/>
        <v>14</v>
      </c>
      <c r="F14" s="14"/>
      <c r="G14" s="246">
        <f t="shared" si="0"/>
        <v>2</v>
      </c>
      <c r="H14" s="6"/>
      <c r="I14" s="148">
        <v>-11</v>
      </c>
      <c r="J14" s="14"/>
      <c r="K14" s="212">
        <v>-499</v>
      </c>
      <c r="L14" s="6"/>
      <c r="N14" s="148">
        <v>-25</v>
      </c>
      <c r="O14" s="14"/>
      <c r="P14" s="212">
        <v>-501</v>
      </c>
    </row>
    <row r="15" spans="1:16" s="5" customFormat="1" ht="15" customHeight="1">
      <c r="A15" s="6" t="s">
        <v>48</v>
      </c>
      <c r="B15" s="6"/>
      <c r="C15" s="193"/>
      <c r="D15" s="6"/>
      <c r="E15" s="148">
        <f t="shared" si="1"/>
        <v>540</v>
      </c>
      <c r="F15" s="88"/>
      <c r="G15" s="246">
        <f t="shared" si="0"/>
        <v>579</v>
      </c>
      <c r="H15" s="6"/>
      <c r="I15" s="101">
        <v>1590</v>
      </c>
      <c r="J15" s="88"/>
      <c r="K15" s="89">
        <v>1840</v>
      </c>
      <c r="L15" s="6"/>
      <c r="N15" s="101">
        <v>1050</v>
      </c>
      <c r="O15" s="88"/>
      <c r="P15" s="89">
        <v>1261</v>
      </c>
    </row>
    <row r="16" spans="1:16" s="5" customFormat="1" ht="15" customHeight="1">
      <c r="A16" s="6" t="s">
        <v>55</v>
      </c>
      <c r="B16" s="6"/>
      <c r="C16" s="193"/>
      <c r="D16" s="6"/>
      <c r="E16" s="148">
        <f t="shared" si="1"/>
        <v>12</v>
      </c>
      <c r="F16" s="88"/>
      <c r="G16" s="246">
        <f t="shared" si="0"/>
        <v>11</v>
      </c>
      <c r="H16" s="6"/>
      <c r="I16" s="101">
        <v>36</v>
      </c>
      <c r="J16" s="88"/>
      <c r="K16" s="89">
        <v>35</v>
      </c>
      <c r="L16" s="6"/>
      <c r="N16" s="101">
        <v>24</v>
      </c>
      <c r="O16" s="88"/>
      <c r="P16" s="89">
        <v>24</v>
      </c>
    </row>
    <row r="17" spans="1:16" s="5" customFormat="1" ht="15" customHeight="1">
      <c r="A17" s="193" t="s">
        <v>101</v>
      </c>
      <c r="B17" s="6"/>
      <c r="C17" s="193"/>
      <c r="D17" s="6"/>
      <c r="E17" s="148">
        <f t="shared" si="1"/>
        <v>-1539</v>
      </c>
      <c r="F17" s="6"/>
      <c r="G17" s="246">
        <f t="shared" si="0"/>
        <v>299</v>
      </c>
      <c r="H17" s="6"/>
      <c r="I17" s="149">
        <f>7-17+18</f>
        <v>8</v>
      </c>
      <c r="J17" s="6"/>
      <c r="K17" s="89">
        <v>1402</v>
      </c>
      <c r="L17" s="6"/>
      <c r="N17" s="149">
        <v>1547</v>
      </c>
      <c r="O17" s="6"/>
      <c r="P17" s="89">
        <v>1103</v>
      </c>
    </row>
    <row r="18" spans="1:16" s="5" customFormat="1" ht="15" customHeight="1">
      <c r="A18" s="213"/>
      <c r="B18" s="213"/>
      <c r="C18" s="214"/>
      <c r="D18" s="213"/>
      <c r="E18" s="248">
        <f>SUM(E9:E17)</f>
        <v>-849</v>
      </c>
      <c r="F18" s="121"/>
      <c r="G18" s="121">
        <f>SUM(G9:G17)</f>
        <v>645</v>
      </c>
      <c r="H18" s="6"/>
      <c r="I18" s="215">
        <f>SUM(I9:I17)</f>
        <v>813</v>
      </c>
      <c r="J18" s="121"/>
      <c r="K18" s="121">
        <f>SUM(K9:K17)</f>
        <v>1961</v>
      </c>
      <c r="L18" s="6"/>
      <c r="N18" s="215">
        <v>1662</v>
      </c>
      <c r="O18" s="121"/>
      <c r="P18" s="121">
        <v>1316</v>
      </c>
    </row>
    <row r="19" spans="1:16" s="5" customFormat="1" ht="15" customHeight="1">
      <c r="A19" s="6"/>
      <c r="B19" s="6"/>
      <c r="C19" s="193"/>
      <c r="D19" s="6"/>
      <c r="E19" s="249"/>
      <c r="F19" s="88"/>
      <c r="G19" s="89"/>
      <c r="H19" s="6"/>
      <c r="I19" s="216"/>
      <c r="J19" s="88"/>
      <c r="K19" s="89"/>
      <c r="L19" s="6"/>
      <c r="N19" s="216"/>
      <c r="O19" s="88"/>
      <c r="P19" s="89"/>
    </row>
    <row r="20" spans="2:16" s="5" customFormat="1" ht="15" customHeight="1">
      <c r="B20" s="5" t="s">
        <v>6</v>
      </c>
      <c r="C20" s="210"/>
      <c r="E20" s="96"/>
      <c r="F20" s="14"/>
      <c r="G20" s="87"/>
      <c r="H20" s="6"/>
      <c r="I20" s="146"/>
      <c r="J20" s="14"/>
      <c r="K20" s="87"/>
      <c r="L20" s="6"/>
      <c r="N20" s="146"/>
      <c r="O20" s="14"/>
      <c r="P20" s="87"/>
    </row>
    <row r="21" spans="3:16" s="5" customFormat="1" ht="15" customHeight="1">
      <c r="C21" s="210" t="s">
        <v>84</v>
      </c>
      <c r="E21" s="148">
        <f>+I21-N21</f>
        <v>27</v>
      </c>
      <c r="F21" s="14"/>
      <c r="G21" s="87">
        <f>+K21-P21</f>
        <v>0</v>
      </c>
      <c r="H21" s="6"/>
      <c r="I21" s="146">
        <v>32</v>
      </c>
      <c r="J21" s="14"/>
      <c r="K21" s="87">
        <v>0</v>
      </c>
      <c r="L21" s="6"/>
      <c r="N21" s="146">
        <v>5</v>
      </c>
      <c r="O21" s="14"/>
      <c r="P21" s="87">
        <v>0</v>
      </c>
    </row>
    <row r="22" spans="1:16" s="5" customFormat="1" ht="15" customHeight="1">
      <c r="A22" s="6"/>
      <c r="B22" s="6"/>
      <c r="C22" s="193" t="s">
        <v>38</v>
      </c>
      <c r="D22" s="6"/>
      <c r="E22" s="148">
        <f>+I22-N22</f>
        <v>-68</v>
      </c>
      <c r="F22" s="88"/>
      <c r="G22" s="89">
        <f>+K22-P22</f>
        <v>-91</v>
      </c>
      <c r="H22" s="217"/>
      <c r="I22" s="149">
        <v>-249</v>
      </c>
      <c r="J22" s="88"/>
      <c r="K22" s="89">
        <v>-1302</v>
      </c>
      <c r="L22" s="217"/>
      <c r="N22" s="149">
        <v>-181</v>
      </c>
      <c r="O22" s="88"/>
      <c r="P22" s="89">
        <v>-1211</v>
      </c>
    </row>
    <row r="23" spans="1:16" s="5" customFormat="1" ht="15" customHeight="1">
      <c r="A23" s="213"/>
      <c r="B23" s="213"/>
      <c r="C23" s="214"/>
      <c r="D23" s="213"/>
      <c r="E23" s="248">
        <f>SUM(E21:E22)</f>
        <v>-41</v>
      </c>
      <c r="F23" s="121"/>
      <c r="G23" s="121">
        <f>SUM(G22:G22)</f>
        <v>-91</v>
      </c>
      <c r="H23" s="6"/>
      <c r="I23" s="215">
        <f>SUM(I21:I22)</f>
        <v>-217</v>
      </c>
      <c r="J23" s="121"/>
      <c r="K23" s="121">
        <f>SUM(K22:K22)</f>
        <v>-1302</v>
      </c>
      <c r="L23" s="6"/>
      <c r="N23" s="215">
        <v>-176</v>
      </c>
      <c r="O23" s="121"/>
      <c r="P23" s="121">
        <v>-1211</v>
      </c>
    </row>
    <row r="24" spans="3:14" s="6" customFormat="1" ht="15" customHeight="1">
      <c r="C24" s="193"/>
      <c r="E24" s="138"/>
      <c r="I24" s="95"/>
      <c r="N24" s="95"/>
    </row>
    <row r="25" spans="2:16" s="5" customFormat="1" ht="15" customHeight="1">
      <c r="B25" s="5" t="s">
        <v>7</v>
      </c>
      <c r="C25" s="210"/>
      <c r="E25" s="138"/>
      <c r="F25" s="89"/>
      <c r="G25" s="89"/>
      <c r="H25" s="6"/>
      <c r="I25" s="95"/>
      <c r="J25" s="89"/>
      <c r="K25" s="89"/>
      <c r="L25" s="6"/>
      <c r="N25" s="95"/>
      <c r="O25" s="89"/>
      <c r="P25" s="89"/>
    </row>
    <row r="26" spans="3:16" s="5" customFormat="1" ht="15" customHeight="1">
      <c r="C26" s="210" t="s">
        <v>85</v>
      </c>
      <c r="E26" s="148">
        <f>+I26-N26</f>
        <v>67</v>
      </c>
      <c r="F26" s="14"/>
      <c r="G26" s="87">
        <f>+K26-P26</f>
        <v>-123</v>
      </c>
      <c r="H26" s="6"/>
      <c r="I26" s="148">
        <f>1072-337-1</f>
        <v>734</v>
      </c>
      <c r="J26" s="14"/>
      <c r="K26" s="87">
        <v>-1122</v>
      </c>
      <c r="L26" s="6"/>
      <c r="N26" s="148">
        <v>667</v>
      </c>
      <c r="O26" s="14"/>
      <c r="P26" s="87">
        <v>-999</v>
      </c>
    </row>
    <row r="27" spans="3:16" s="5" customFormat="1" ht="15" customHeight="1">
      <c r="C27" s="210" t="s">
        <v>83</v>
      </c>
      <c r="E27" s="190">
        <f>+I27-N27</f>
        <v>0</v>
      </c>
      <c r="F27" s="14"/>
      <c r="G27" s="87">
        <f>+K27-P27</f>
        <v>550</v>
      </c>
      <c r="H27" s="6"/>
      <c r="I27" s="190">
        <v>0</v>
      </c>
      <c r="J27" s="14"/>
      <c r="K27" s="87">
        <v>2217</v>
      </c>
      <c r="L27" s="6"/>
      <c r="N27" s="190">
        <v>0</v>
      </c>
      <c r="O27" s="14"/>
      <c r="P27" s="87">
        <v>1667</v>
      </c>
    </row>
    <row r="28" spans="3:16" s="5" customFormat="1" ht="15" customHeight="1">
      <c r="C28" s="210" t="s">
        <v>102</v>
      </c>
      <c r="E28" s="148">
        <f>+I28-N28</f>
        <v>2660</v>
      </c>
      <c r="F28" s="14"/>
      <c r="G28" s="87">
        <f>+K28-P28</f>
        <v>0</v>
      </c>
      <c r="H28" s="6"/>
      <c r="I28" s="54">
        <v>2660</v>
      </c>
      <c r="J28" s="14"/>
      <c r="K28" s="87">
        <v>0</v>
      </c>
      <c r="L28" s="6"/>
      <c r="N28" s="190">
        <v>0</v>
      </c>
      <c r="O28" s="14"/>
      <c r="P28" s="87">
        <v>0</v>
      </c>
    </row>
    <row r="29" spans="1:16" s="5" customFormat="1" ht="15" customHeight="1">
      <c r="A29" s="201"/>
      <c r="B29" s="201"/>
      <c r="C29" s="218" t="s">
        <v>41</v>
      </c>
      <c r="D29" s="201"/>
      <c r="E29" s="150">
        <f>+I29-N29</f>
        <v>-1802</v>
      </c>
      <c r="F29" s="123"/>
      <c r="G29" s="122">
        <f>+K29-P29</f>
        <v>-418</v>
      </c>
      <c r="H29" s="217"/>
      <c r="I29" s="150">
        <f>-608-667-2441</f>
        <v>-3716</v>
      </c>
      <c r="J29" s="123"/>
      <c r="K29" s="122">
        <v>-1343</v>
      </c>
      <c r="L29" s="217"/>
      <c r="N29" s="150">
        <v>-1914</v>
      </c>
      <c r="O29" s="123"/>
      <c r="P29" s="122">
        <v>-925</v>
      </c>
    </row>
    <row r="30" spans="1:16" s="5" customFormat="1" ht="15" customHeight="1">
      <c r="A30" s="201"/>
      <c r="B30" s="201"/>
      <c r="C30" s="218"/>
      <c r="D30" s="201"/>
      <c r="E30" s="250">
        <f>SUM(E26:E29)</f>
        <v>925</v>
      </c>
      <c r="F30" s="122"/>
      <c r="G30" s="122">
        <f>SUM(G26:G29)</f>
        <v>9</v>
      </c>
      <c r="H30" s="217"/>
      <c r="I30" s="158">
        <f>SUM(I26:I29)</f>
        <v>-322</v>
      </c>
      <c r="J30" s="122"/>
      <c r="K30" s="122">
        <f>SUM(K26:K29)</f>
        <v>-248</v>
      </c>
      <c r="L30" s="217"/>
      <c r="N30" s="158">
        <v>-1247</v>
      </c>
      <c r="O30" s="122"/>
      <c r="P30" s="122">
        <v>-257</v>
      </c>
    </row>
    <row r="31" spans="1:16" s="5" customFormat="1" ht="15" customHeight="1">
      <c r="A31" s="209"/>
      <c r="C31" s="210"/>
      <c r="E31" s="96"/>
      <c r="F31" s="14"/>
      <c r="G31" s="87"/>
      <c r="H31" s="6"/>
      <c r="I31" s="146"/>
      <c r="J31" s="14"/>
      <c r="K31" s="87"/>
      <c r="L31" s="6"/>
      <c r="N31" s="146"/>
      <c r="O31" s="14"/>
      <c r="P31" s="87"/>
    </row>
    <row r="32" spans="1:16" s="5" customFormat="1" ht="15" customHeight="1">
      <c r="A32" s="201"/>
      <c r="B32" s="201" t="s">
        <v>77</v>
      </c>
      <c r="C32" s="218"/>
      <c r="D32" s="201"/>
      <c r="E32" s="150">
        <f>+I32-N32</f>
        <v>-35</v>
      </c>
      <c r="F32" s="123"/>
      <c r="G32" s="122">
        <f>+K32-P32</f>
        <v>-82</v>
      </c>
      <c r="H32" s="6"/>
      <c r="I32" s="151">
        <v>-294</v>
      </c>
      <c r="J32" s="123"/>
      <c r="K32" s="122">
        <v>427</v>
      </c>
      <c r="L32" s="6"/>
      <c r="N32" s="151">
        <v>-259</v>
      </c>
      <c r="O32" s="123"/>
      <c r="P32" s="122">
        <v>509</v>
      </c>
    </row>
    <row r="33" spans="3:16" s="5" customFormat="1" ht="15" customHeight="1">
      <c r="C33" s="210"/>
      <c r="E33" s="146"/>
      <c r="F33" s="87"/>
      <c r="G33" s="87"/>
      <c r="H33" s="6"/>
      <c r="I33" s="146"/>
      <c r="J33" s="87"/>
      <c r="K33" s="87"/>
      <c r="L33" s="6"/>
      <c r="N33" s="146"/>
      <c r="O33" s="87"/>
      <c r="P33" s="87"/>
    </row>
    <row r="34" spans="1:16" s="5" customFormat="1" ht="15" customHeight="1">
      <c r="A34" s="210" t="s">
        <v>17</v>
      </c>
      <c r="C34" s="210"/>
      <c r="E34" s="219">
        <f>E18+E23+E30+E32</f>
        <v>0</v>
      </c>
      <c r="F34" s="87"/>
      <c r="G34" s="87">
        <f>G18+G23+G30+G32</f>
        <v>481</v>
      </c>
      <c r="H34" s="6"/>
      <c r="I34" s="219">
        <f>I18+I23+I30+I32</f>
        <v>-20</v>
      </c>
      <c r="J34" s="87"/>
      <c r="K34" s="87">
        <f>K18+K23+K30+K32</f>
        <v>838</v>
      </c>
      <c r="L34" s="6"/>
      <c r="N34" s="219">
        <v>-20</v>
      </c>
      <c r="O34" s="87"/>
      <c r="P34" s="87">
        <v>357</v>
      </c>
    </row>
    <row r="35" spans="1:16" s="5" customFormat="1" ht="15" customHeight="1">
      <c r="A35" s="210"/>
      <c r="C35" s="210"/>
      <c r="E35" s="220"/>
      <c r="F35" s="87"/>
      <c r="G35" s="87"/>
      <c r="H35" s="6"/>
      <c r="I35" s="220"/>
      <c r="J35" s="87"/>
      <c r="K35" s="87"/>
      <c r="L35" s="6"/>
      <c r="N35" s="220"/>
      <c r="O35" s="87"/>
      <c r="P35" s="87"/>
    </row>
    <row r="36" spans="1:16" s="5" customFormat="1" ht="15" customHeight="1">
      <c r="A36" s="201" t="s">
        <v>81</v>
      </c>
      <c r="B36" s="201"/>
      <c r="C36" s="218"/>
      <c r="D36" s="201"/>
      <c r="E36" s="105">
        <f>+N38</f>
        <v>0</v>
      </c>
      <c r="F36" s="123"/>
      <c r="G36" s="122">
        <v>527</v>
      </c>
      <c r="H36" s="6"/>
      <c r="I36" s="105">
        <v>20</v>
      </c>
      <c r="J36" s="123"/>
      <c r="K36" s="122">
        <v>170</v>
      </c>
      <c r="N36" s="105">
        <v>20</v>
      </c>
      <c r="O36" s="123"/>
      <c r="P36" s="122">
        <v>170</v>
      </c>
    </row>
    <row r="37" spans="1:16" s="5" customFormat="1" ht="15" customHeight="1">
      <c r="A37" s="6"/>
      <c r="B37" s="6"/>
      <c r="C37" s="193"/>
      <c r="D37" s="6"/>
      <c r="E37" s="146"/>
      <c r="F37" s="88"/>
      <c r="G37" s="89"/>
      <c r="H37" s="6"/>
      <c r="I37" s="146"/>
      <c r="J37" s="88"/>
      <c r="K37" s="89"/>
      <c r="N37" s="146"/>
      <c r="O37" s="88"/>
      <c r="P37" s="89"/>
    </row>
    <row r="38" spans="1:16" s="5" customFormat="1" ht="15" customHeight="1">
      <c r="A38" s="221" t="s">
        <v>82</v>
      </c>
      <c r="B38" s="222"/>
      <c r="C38" s="221"/>
      <c r="D38" s="222"/>
      <c r="E38" s="223">
        <f>E34+E36</f>
        <v>0</v>
      </c>
      <c r="F38" s="124"/>
      <c r="G38" s="124">
        <f>G34+G36</f>
        <v>1008</v>
      </c>
      <c r="H38" s="6"/>
      <c r="I38" s="223">
        <f>I34+I36</f>
        <v>0</v>
      </c>
      <c r="J38" s="124"/>
      <c r="K38" s="124">
        <f>K34+K36</f>
        <v>1008</v>
      </c>
      <c r="N38" s="223">
        <v>0</v>
      </c>
      <c r="O38" s="124"/>
      <c r="P38" s="124">
        <v>527</v>
      </c>
    </row>
    <row r="39" spans="1:16" s="5" customFormat="1" ht="15" customHeight="1">
      <c r="A39" s="224"/>
      <c r="C39" s="224"/>
      <c r="D39" s="225"/>
      <c r="E39" s="152"/>
      <c r="F39" s="86"/>
      <c r="G39" s="86"/>
      <c r="H39" s="6"/>
      <c r="I39" s="152"/>
      <c r="J39" s="86"/>
      <c r="K39" s="86"/>
      <c r="N39" s="152"/>
      <c r="O39" s="86"/>
      <c r="P39" s="86"/>
    </row>
    <row r="40" spans="1:16" s="5" customFormat="1" ht="15" customHeight="1">
      <c r="A40" s="5" t="s">
        <v>16</v>
      </c>
      <c r="C40" s="210"/>
      <c r="E40" s="146"/>
      <c r="F40" s="14"/>
      <c r="G40" s="14"/>
      <c r="H40" s="6"/>
      <c r="I40" s="146"/>
      <c r="J40" s="14"/>
      <c r="K40" s="14"/>
      <c r="N40" s="146"/>
      <c r="O40" s="14"/>
      <c r="P40" s="14"/>
    </row>
    <row r="41" spans="2:16" s="5" customFormat="1" ht="15" customHeight="1">
      <c r="B41" s="174" t="s">
        <v>33</v>
      </c>
      <c r="C41" s="226"/>
      <c r="D41" s="174"/>
      <c r="E41" s="119">
        <f>+I41-N41</f>
        <v>94</v>
      </c>
      <c r="F41" s="88"/>
      <c r="G41" s="227">
        <f>+K41-P41</f>
        <v>143</v>
      </c>
      <c r="H41" s="6"/>
      <c r="I41" s="119">
        <f>+earnings!I19+earnings!I20</f>
        <v>318</v>
      </c>
      <c r="J41" s="88"/>
      <c r="K41" s="227">
        <v>428</v>
      </c>
      <c r="N41" s="119">
        <v>224</v>
      </c>
      <c r="O41" s="88"/>
      <c r="P41" s="227">
        <v>285</v>
      </c>
    </row>
    <row r="42" spans="1:16" s="6" customFormat="1" ht="15" customHeight="1">
      <c r="A42" s="225"/>
      <c r="B42" s="228" t="s">
        <v>32</v>
      </c>
      <c r="C42" s="229"/>
      <c r="D42" s="228"/>
      <c r="E42" s="119">
        <f>+I42-N42</f>
        <v>0</v>
      </c>
      <c r="F42" s="118"/>
      <c r="G42" s="251">
        <f>+K42-P42</f>
        <v>0</v>
      </c>
      <c r="I42" s="120">
        <f>+earnings!I27</f>
        <v>2</v>
      </c>
      <c r="J42" s="118"/>
      <c r="K42" s="230">
        <v>4</v>
      </c>
      <c r="N42" s="120">
        <v>2</v>
      </c>
      <c r="O42" s="118"/>
      <c r="P42" s="230">
        <v>4</v>
      </c>
    </row>
    <row r="43" spans="1:16" s="6" customFormat="1" ht="15" customHeight="1">
      <c r="A43" s="222"/>
      <c r="B43" s="231" t="s">
        <v>50</v>
      </c>
      <c r="C43" s="232"/>
      <c r="D43" s="231"/>
      <c r="E43" s="125">
        <v>0</v>
      </c>
      <c r="F43" s="126"/>
      <c r="G43" s="247">
        <f>+K43-P43</f>
        <v>0</v>
      </c>
      <c r="I43" s="125">
        <v>182</v>
      </c>
      <c r="J43" s="126"/>
      <c r="K43" s="233">
        <v>0</v>
      </c>
      <c r="N43" s="125">
        <v>181.9488</v>
      </c>
      <c r="O43" s="126"/>
      <c r="P43" s="233">
        <v>0</v>
      </c>
    </row>
    <row r="44" spans="3:14" s="5" customFormat="1" ht="15" customHeight="1">
      <c r="C44" s="210"/>
      <c r="E44" s="146"/>
      <c r="G44" s="6"/>
      <c r="H44" s="6"/>
      <c r="I44" s="146"/>
      <c r="N44" s="146"/>
    </row>
    <row r="45" spans="1:12" s="9" customFormat="1" ht="15" customHeight="1">
      <c r="A45" s="5"/>
      <c r="C45" s="195"/>
      <c r="G45" s="8"/>
      <c r="H45" s="11"/>
      <c r="L45" s="11"/>
    </row>
    <row r="46" spans="3:14" s="9" customFormat="1" ht="15">
      <c r="C46" s="195"/>
      <c r="E46" s="153"/>
      <c r="H46" s="8"/>
      <c r="I46" s="153"/>
      <c r="N46" s="153"/>
    </row>
    <row r="47" spans="3:14" s="9" customFormat="1" ht="15">
      <c r="C47" s="195"/>
      <c r="E47" s="153"/>
      <c r="H47" s="8"/>
      <c r="I47" s="153"/>
      <c r="N47" s="153"/>
    </row>
    <row r="48" spans="3:14" s="9" customFormat="1" ht="15">
      <c r="C48" s="195"/>
      <c r="E48" s="153"/>
      <c r="H48" s="8"/>
      <c r="I48" s="153"/>
      <c r="N48" s="153"/>
    </row>
    <row r="49" spans="3:14" s="9" customFormat="1" ht="15">
      <c r="C49" s="195"/>
      <c r="E49" s="153"/>
      <c r="H49" s="8"/>
      <c r="I49" s="153"/>
      <c r="N49" s="153"/>
    </row>
    <row r="50" spans="3:14" s="9" customFormat="1" ht="15">
      <c r="C50" s="195"/>
      <c r="E50" s="153"/>
      <c r="H50" s="8"/>
      <c r="I50" s="153"/>
      <c r="N50" s="153"/>
    </row>
    <row r="51" spans="3:14" s="9" customFormat="1" ht="15">
      <c r="C51" s="195"/>
      <c r="E51" s="153"/>
      <c r="H51" s="8"/>
      <c r="I51" s="153"/>
      <c r="N51" s="153"/>
    </row>
    <row r="52" spans="3:14" s="9" customFormat="1" ht="15">
      <c r="C52" s="195"/>
      <c r="E52" s="153"/>
      <c r="H52" s="8"/>
      <c r="I52" s="153"/>
      <c r="N52" s="153"/>
    </row>
    <row r="53" spans="3:14" s="9" customFormat="1" ht="15">
      <c r="C53" s="195"/>
      <c r="E53" s="153"/>
      <c r="H53" s="8"/>
      <c r="I53" s="153"/>
      <c r="N53" s="153"/>
    </row>
    <row r="54" spans="3:14" s="9" customFormat="1" ht="15">
      <c r="C54" s="195"/>
      <c r="E54" s="153"/>
      <c r="H54" s="8"/>
      <c r="I54" s="153"/>
      <c r="N54" s="153"/>
    </row>
    <row r="55" spans="3:14" s="9" customFormat="1" ht="15">
      <c r="C55" s="195"/>
      <c r="E55" s="153"/>
      <c r="H55" s="8"/>
      <c r="I55" s="153"/>
      <c r="N55" s="153"/>
    </row>
    <row r="56" spans="3:14" s="9" customFormat="1" ht="15">
      <c r="C56" s="195"/>
      <c r="E56" s="153"/>
      <c r="H56" s="8"/>
      <c r="I56" s="153"/>
      <c r="N56" s="153"/>
    </row>
    <row r="57" spans="3:14" s="9" customFormat="1" ht="15">
      <c r="C57" s="195"/>
      <c r="E57" s="153"/>
      <c r="H57" s="8"/>
      <c r="I57" s="153"/>
      <c r="N57" s="153"/>
    </row>
    <row r="58" spans="3:14" s="9" customFormat="1" ht="15">
      <c r="C58" s="195"/>
      <c r="E58" s="153"/>
      <c r="H58" s="8"/>
      <c r="I58" s="153"/>
      <c r="N58" s="153"/>
    </row>
    <row r="59" spans="3:14" s="9" customFormat="1" ht="15">
      <c r="C59" s="195"/>
      <c r="E59" s="153"/>
      <c r="H59" s="8"/>
      <c r="I59" s="153"/>
      <c r="N59" s="153"/>
    </row>
    <row r="60" spans="3:14" s="9" customFormat="1" ht="15">
      <c r="C60" s="195"/>
      <c r="E60" s="153"/>
      <c r="H60" s="8"/>
      <c r="I60" s="153"/>
      <c r="N60" s="153"/>
    </row>
    <row r="61" spans="3:14" s="9" customFormat="1" ht="15">
      <c r="C61" s="195"/>
      <c r="E61" s="153"/>
      <c r="H61" s="8"/>
      <c r="I61" s="153"/>
      <c r="N61" s="153"/>
    </row>
    <row r="62" spans="3:14" s="9" customFormat="1" ht="15">
      <c r="C62" s="195"/>
      <c r="E62" s="153"/>
      <c r="H62" s="8"/>
      <c r="I62" s="153"/>
      <c r="N62" s="153"/>
    </row>
    <row r="63" spans="3:14" s="9" customFormat="1" ht="15">
      <c r="C63" s="195"/>
      <c r="E63" s="153"/>
      <c r="H63" s="8"/>
      <c r="I63" s="153"/>
      <c r="N63" s="153"/>
    </row>
    <row r="64" spans="3:14" s="9" customFormat="1" ht="15">
      <c r="C64" s="195"/>
      <c r="E64" s="153"/>
      <c r="H64" s="8"/>
      <c r="I64" s="153"/>
      <c r="N64" s="153"/>
    </row>
    <row r="65" spans="3:14" s="9" customFormat="1" ht="15">
      <c r="C65" s="195"/>
      <c r="E65" s="153"/>
      <c r="H65" s="8"/>
      <c r="I65" s="153"/>
      <c r="N65" s="153"/>
    </row>
    <row r="66" spans="3:14" s="9" customFormat="1" ht="15">
      <c r="C66" s="195"/>
      <c r="E66" s="153"/>
      <c r="H66" s="8"/>
      <c r="I66" s="153"/>
      <c r="N66" s="153"/>
    </row>
    <row r="67" spans="3:14" s="9" customFormat="1" ht="15">
      <c r="C67" s="195"/>
      <c r="E67" s="153"/>
      <c r="H67" s="8"/>
      <c r="I67" s="153"/>
      <c r="N67" s="153"/>
    </row>
    <row r="68" spans="5:14" ht="15.75">
      <c r="E68" s="117"/>
      <c r="I68" s="117"/>
      <c r="N68" s="117"/>
    </row>
    <row r="69" spans="5:14" ht="15.75">
      <c r="E69" s="117"/>
      <c r="I69" s="117"/>
      <c r="N69" s="117"/>
    </row>
    <row r="70" spans="5:14" ht="15.75">
      <c r="E70" s="117"/>
      <c r="I70" s="117"/>
      <c r="N70" s="117"/>
    </row>
    <row r="71" spans="5:14" ht="15.75">
      <c r="E71" s="117"/>
      <c r="I71" s="117"/>
      <c r="N71" s="117"/>
    </row>
    <row r="72" spans="5:14" ht="15.75">
      <c r="E72" s="117"/>
      <c r="I72" s="117"/>
      <c r="N72" s="117"/>
    </row>
    <row r="73" spans="5:14" ht="15.75">
      <c r="E73" s="117"/>
      <c r="I73" s="117"/>
      <c r="N73" s="117"/>
    </row>
    <row r="74" spans="5:14" ht="15.75">
      <c r="E74" s="117"/>
      <c r="I74" s="117"/>
      <c r="N74" s="117"/>
    </row>
    <row r="75" spans="5:14" ht="15.75">
      <c r="E75" s="117"/>
      <c r="I75" s="117"/>
      <c r="N75" s="117"/>
    </row>
    <row r="76" spans="5:14" ht="15.75">
      <c r="E76" s="117"/>
      <c r="I76" s="117"/>
      <c r="N76" s="117"/>
    </row>
    <row r="77" spans="5:14" ht="15.75">
      <c r="E77" s="117"/>
      <c r="I77" s="117"/>
      <c r="N77" s="117"/>
    </row>
    <row r="78" spans="5:14" ht="15.75">
      <c r="E78" s="117"/>
      <c r="I78" s="117"/>
      <c r="N78" s="117"/>
    </row>
    <row r="79" spans="5:14" ht="15.75">
      <c r="E79" s="117"/>
      <c r="I79" s="117"/>
      <c r="N79" s="117"/>
    </row>
    <row r="80" spans="5:14" ht="15.75">
      <c r="E80" s="117"/>
      <c r="I80" s="117"/>
      <c r="N80" s="117"/>
    </row>
    <row r="81" spans="5:14" ht="15.75">
      <c r="E81" s="117"/>
      <c r="I81" s="117"/>
      <c r="N81" s="117"/>
    </row>
    <row r="82" spans="5:14" ht="15.75">
      <c r="E82" s="117"/>
      <c r="I82" s="117"/>
      <c r="N82" s="117"/>
    </row>
    <row r="83" spans="5:14" ht="15.75">
      <c r="E83" s="117"/>
      <c r="I83" s="117"/>
      <c r="N83" s="117"/>
    </row>
    <row r="84" spans="5:14" ht="15.75">
      <c r="E84" s="117"/>
      <c r="I84" s="117"/>
      <c r="N84" s="117"/>
    </row>
    <row r="85" spans="5:14" ht="15.75">
      <c r="E85" s="117"/>
      <c r="I85" s="117"/>
      <c r="N85" s="117"/>
    </row>
    <row r="86" spans="5:14" ht="15.75">
      <c r="E86" s="117"/>
      <c r="I86" s="117"/>
      <c r="N86" s="117"/>
    </row>
    <row r="87" spans="5:14" ht="15.75">
      <c r="E87" s="117"/>
      <c r="I87" s="117"/>
      <c r="N87" s="117"/>
    </row>
    <row r="88" spans="5:14" ht="15.75">
      <c r="E88" s="117"/>
      <c r="I88" s="117"/>
      <c r="N88" s="117"/>
    </row>
    <row r="89" spans="5:14" ht="15.75">
      <c r="E89" s="117"/>
      <c r="I89" s="117"/>
      <c r="N89" s="117"/>
    </row>
    <row r="90" spans="5:14" ht="15.75">
      <c r="E90" s="117"/>
      <c r="I90" s="117"/>
      <c r="N90" s="117"/>
    </row>
    <row r="91" spans="5:14" ht="15.75">
      <c r="E91" s="117"/>
      <c r="I91" s="117"/>
      <c r="N91" s="117"/>
    </row>
    <row r="92" spans="5:14" ht="15.75">
      <c r="E92" s="117"/>
      <c r="I92" s="117"/>
      <c r="N92" s="117"/>
    </row>
    <row r="93" spans="5:14" ht="15.75">
      <c r="E93" s="117"/>
      <c r="I93" s="117"/>
      <c r="N93" s="117"/>
    </row>
    <row r="94" spans="5:14" ht="15.75">
      <c r="E94" s="117"/>
      <c r="I94" s="117"/>
      <c r="N94" s="117"/>
    </row>
    <row r="95" spans="5:14" ht="15.75">
      <c r="E95" s="117"/>
      <c r="I95" s="117"/>
      <c r="N95" s="117"/>
    </row>
    <row r="96" spans="5:14" ht="15.75">
      <c r="E96" s="117"/>
      <c r="I96" s="117"/>
      <c r="N96" s="117"/>
    </row>
    <row r="97" spans="5:14" ht="15.75">
      <c r="E97" s="117"/>
      <c r="I97" s="117"/>
      <c r="N97" s="117"/>
    </row>
    <row r="98" spans="5:14" ht="15.75">
      <c r="E98" s="117"/>
      <c r="I98" s="117"/>
      <c r="N98" s="117"/>
    </row>
    <row r="99" spans="5:14" ht="15.75">
      <c r="E99" s="117"/>
      <c r="I99" s="117"/>
      <c r="N99" s="117"/>
    </row>
    <row r="100" spans="5:14" ht="15.75">
      <c r="E100" s="117"/>
      <c r="I100" s="117"/>
      <c r="N100" s="117"/>
    </row>
    <row r="101" spans="5:14" ht="15.75">
      <c r="E101" s="117"/>
      <c r="I101" s="117"/>
      <c r="N101" s="117"/>
    </row>
  </sheetData>
  <mergeCells count="3">
    <mergeCell ref="E3:G3"/>
    <mergeCell ref="I3:K3"/>
    <mergeCell ref="N3:P3"/>
  </mergeCells>
  <printOptions/>
  <pageMargins left="1" right="0.8" top="0.75" bottom="0.5" header="0.5" footer="0.5"/>
  <pageSetup blackAndWhite="1"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Craig</dc:creator>
  <cp:keywords/>
  <dc:description/>
  <cp:lastModifiedBy>User</cp:lastModifiedBy>
  <cp:lastPrinted>2010-10-05T17:26:35Z</cp:lastPrinted>
  <dcterms:created xsi:type="dcterms:W3CDTF">2006-01-05T14:02:38Z</dcterms:created>
  <dcterms:modified xsi:type="dcterms:W3CDTF">2010-10-06T21:05:29Z</dcterms:modified>
  <cp:category/>
  <cp:version/>
  <cp:contentType/>
  <cp:contentStatus/>
</cp:coreProperties>
</file>