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420" windowHeight="4455" activeTab="2"/>
  </bookViews>
  <sheets>
    <sheet name="bs" sheetId="1" r:id="rId1"/>
    <sheet name="earnings" sheetId="2" r:id="rId2"/>
    <sheet name="deficit" sheetId="3" r:id="rId3"/>
    <sheet name="changes" sheetId="4" r:id="rId4"/>
  </sheets>
  <definedNames>
    <definedName name="_xlnm.Print_Area" localSheetId="0">'bs'!$A$1:$J$49</definedName>
    <definedName name="_xlnm.Print_Area" localSheetId="3">'changes'!$A$1:$L$44</definedName>
    <definedName name="_xlnm.Print_Area" localSheetId="2">'deficit'!$A$1:$J$17</definedName>
    <definedName name="_xlnm.Print_Area" localSheetId="1">'earnings'!$A$1:$J$33</definedName>
  </definedNames>
  <calcPr fullCalcOnLoad="1"/>
</workbook>
</file>

<file path=xl/sharedStrings.xml><?xml version="1.0" encoding="utf-8"?>
<sst xmlns="http://schemas.openxmlformats.org/spreadsheetml/2006/main" count="100" uniqueCount="78">
  <si>
    <t>EXPENSES</t>
  </si>
  <si>
    <t>ASSETS</t>
  </si>
  <si>
    <t>CURRENT</t>
  </si>
  <si>
    <t>Prepaid expenses</t>
  </si>
  <si>
    <t>LIABILITIES</t>
  </si>
  <si>
    <t>Income taxes payable</t>
  </si>
  <si>
    <t>SHAREHOLDERS' EQUITY</t>
  </si>
  <si>
    <t>NET INFLOW (OUTFLOW) OF CASH RELATED</t>
  </si>
  <si>
    <t>TO THE FOLLOWING ACTIVITIES:</t>
  </si>
  <si>
    <t>OPERATING</t>
  </si>
  <si>
    <t>Items not affecting cash</t>
  </si>
  <si>
    <t>INVESTING</t>
  </si>
  <si>
    <t>FINANCING</t>
  </si>
  <si>
    <t>Cash</t>
  </si>
  <si>
    <t>FIRAN TECHNOLOGY GROUP CORPORATION</t>
  </si>
  <si>
    <t>(in thousands of dollars except per share amounts)</t>
  </si>
  <si>
    <t>SALES</t>
  </si>
  <si>
    <t>Selling, general and administrative</t>
  </si>
  <si>
    <t>Amortization of plant and equipment</t>
  </si>
  <si>
    <t>(in thousands of dollars)</t>
  </si>
  <si>
    <t>GOODWILL</t>
  </si>
  <si>
    <t>Share capital</t>
  </si>
  <si>
    <t>Deficit</t>
  </si>
  <si>
    <t>Additions to plant and equipment</t>
  </si>
  <si>
    <t>Interest</t>
  </si>
  <si>
    <t>Income taxes</t>
  </si>
  <si>
    <t>Interest expense on long-term debt</t>
  </si>
  <si>
    <t>DISCLOSURE OF CASH PAYMENTS</t>
  </si>
  <si>
    <t>DEFERRED FINANCING FEES</t>
  </si>
  <si>
    <t>Payment of long-term debt and capital leases</t>
  </si>
  <si>
    <t>Issuance of shares and warrants</t>
  </si>
  <si>
    <t>Increase in deferred financing fees</t>
  </si>
  <si>
    <t xml:space="preserve">Accounts receivable </t>
  </si>
  <si>
    <t>Amortization of deferred financing fees</t>
  </si>
  <si>
    <t>Effects of foreign exchange rate changes on cash flow</t>
  </si>
  <si>
    <t>(unaudited)</t>
  </si>
  <si>
    <t>(audited)</t>
  </si>
  <si>
    <t xml:space="preserve">Inventories </t>
  </si>
  <si>
    <t xml:space="preserve">PLANT AND EQUIPMENT </t>
  </si>
  <si>
    <t xml:space="preserve">FUTURE INCOME TAXES </t>
  </si>
  <si>
    <t xml:space="preserve">Accrued restructuring and severance </t>
  </si>
  <si>
    <t xml:space="preserve">Common shares </t>
  </si>
  <si>
    <t xml:space="preserve">Preferred shares </t>
  </si>
  <si>
    <t xml:space="preserve">Cumulative translation adjustment </t>
  </si>
  <si>
    <t>Three Months Ended</t>
  </si>
  <si>
    <t xml:space="preserve">SEVERANCE COSTS </t>
  </si>
  <si>
    <t>Deficit, beginning of period</t>
  </si>
  <si>
    <t>Deficit, end of period, as restated</t>
  </si>
  <si>
    <t>Deficit, end of period</t>
  </si>
  <si>
    <t>Bank borrowings</t>
  </si>
  <si>
    <t xml:space="preserve">Change in accounting policy </t>
  </si>
  <si>
    <t xml:space="preserve">Changes in non-cash operating working capital items </t>
  </si>
  <si>
    <t>CASH, BEGINNING OF PERIOD</t>
  </si>
  <si>
    <t>CASH, END OF PERIOD</t>
  </si>
  <si>
    <t xml:space="preserve">Acquisition of FTG Circuits - Chatsworth </t>
  </si>
  <si>
    <r>
      <t xml:space="preserve">Current portion of long-term debt and capital leases </t>
    </r>
    <r>
      <rPr>
        <i/>
        <sz val="11"/>
        <rFont val="Times New Roman"/>
        <family val="1"/>
      </rPr>
      <t>(Note 2)</t>
    </r>
  </si>
  <si>
    <t>NET EARNINGS (LOSS)</t>
  </si>
  <si>
    <t xml:space="preserve">NET EARNINGS (LOSS) PER SHARE </t>
  </si>
  <si>
    <t>Net earnings (loss) for the period</t>
  </si>
  <si>
    <t>Net earnings (loss)</t>
  </si>
  <si>
    <t>OPERATING EARNINGS (LOSS) FROM OPERATIONS</t>
  </si>
  <si>
    <t>OPERATING EARNINGS (LOSS) BEFORE UNDERNOTED</t>
  </si>
  <si>
    <t>Interim Consolidated Balance Sheets</t>
  </si>
  <si>
    <t>Interim Consolidated Statements of Operations</t>
  </si>
  <si>
    <r>
      <t xml:space="preserve">Basic and diluted </t>
    </r>
    <r>
      <rPr>
        <i/>
        <sz val="11"/>
        <rFont val="Times New Roman"/>
        <family val="1"/>
      </rPr>
      <t>(Note 3(b))</t>
    </r>
  </si>
  <si>
    <t>Interim Consolidated Statements of Deficit</t>
  </si>
  <si>
    <t>Interim Consolidated Statements of Cash Flows</t>
  </si>
  <si>
    <t xml:space="preserve">Stock based compensation expense </t>
  </si>
  <si>
    <t>Proceeds from long-term debt</t>
  </si>
  <si>
    <t>Year to Date</t>
  </si>
  <si>
    <t>INCOME TAXES (RECOVERY)</t>
  </si>
  <si>
    <r>
      <t xml:space="preserve">Contributed surplus </t>
    </r>
    <r>
      <rPr>
        <i/>
        <sz val="11"/>
        <rFont val="Times New Roman"/>
        <family val="1"/>
      </rPr>
      <t>(Note 3(a))</t>
    </r>
  </si>
  <si>
    <t>NET CASH FLOW</t>
  </si>
  <si>
    <r>
      <t xml:space="preserve">Promissory note </t>
    </r>
    <r>
      <rPr>
        <i/>
        <sz val="11"/>
        <rFont val="Times New Roman"/>
        <family val="1"/>
      </rPr>
      <t>(Note 6(a))</t>
    </r>
  </si>
  <si>
    <r>
      <t xml:space="preserve">DUE FROM RELATED PARTY </t>
    </r>
    <r>
      <rPr>
        <i/>
        <sz val="11"/>
        <rFont val="Times New Roman"/>
        <family val="1"/>
      </rPr>
      <t>(Note 6(b))</t>
    </r>
  </si>
  <si>
    <r>
      <t xml:space="preserve">Accounts payable and accrued liabilities </t>
    </r>
    <r>
      <rPr>
        <i/>
        <sz val="11"/>
        <rFont val="Times New Roman"/>
        <family val="1"/>
      </rPr>
      <t>(Note 6(c))</t>
    </r>
  </si>
  <si>
    <r>
      <t xml:space="preserve">COST OF SALES </t>
    </r>
    <r>
      <rPr>
        <i/>
        <sz val="11"/>
        <rFont val="Times New Roman"/>
        <family val="1"/>
      </rPr>
      <t>(Note 6(d))</t>
    </r>
  </si>
  <si>
    <t xml:space="preserve">LONG-TERM DEBT  AND CAPITAL LEASES 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</si>
</sst>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 \ \ _-* #,##0_-;\-* #,##0_-;_-* &quot;-&quot;_-;_-@_-"/>
    <numFmt numFmtId="173" formatCode="\ \ \ \ \ \ \ \ \ \ _-* #,##0_-;\-* #,##0_-;_-* &quot;-&quot;_-;_-@_-"/>
    <numFmt numFmtId="174" formatCode="\ _-* #,##0_-;\-* #,##0_-;_-* &quot;-&quot;_-;_-@_-"/>
    <numFmt numFmtId="175" formatCode="_ \ \ \-* #,##0_-;\-* #,##0_-;_-* &quot;-&quot;_-;_-@_-"/>
    <numFmt numFmtId="176" formatCode="\ \ _ \ \ \ \ \ \-* #,##0_-;\-* #,##0_-;_-* &quot;-&quot;_-;_-@_-"/>
    <numFmt numFmtId="177" formatCode="\ \ _ \-* #,##0_-;\-* #,##0_-;_-* &quot;-&quot;_-;_-@_-"/>
    <numFmt numFmtId="178" formatCode="\ \ \ _-* #,##0.00_-;\-* #,##0.00_-;_-* &quot;-&quot;??_-;_-@_-"/>
    <numFmt numFmtId="179" formatCode="_-* #,##0.0_-;\-* #,##0.0_-;_-* &quot;-&quot;??_-;_-@_-"/>
    <numFmt numFmtId="180" formatCode="_-* #,##0_-;\-* #,##0_-;_-* &quot;-&quot;??_-;_-@_-"/>
    <numFmt numFmtId="181" formatCode="\ \ \ _-&quot;$&quot;* #,##0_-;\-&quot;$&quot;* #,##0_-;_-&quot;$&quot;* &quot;-&quot;_-;_-@_-"/>
    <numFmt numFmtId="182" formatCode="\ \ \ _-&quot;$&quot;* #,##0.00_-;\-&quot;$&quot;* #,##0.00_-;_-&quot;$&quot;* &quot;-&quot;??_-;_-@_-"/>
    <numFmt numFmtId="183" formatCode="0.0;\(0.0\)"/>
    <numFmt numFmtId="184" formatCode="_ * #,##0.00_ ;_ * \-#,##0.00_ ;_ * &quot;-&quot;??_ ;_ @_ "/>
    <numFmt numFmtId="185" formatCode="_ * #,##0_ ;_ * \-#,##0_ ;_ * &quot;-&quot;_ ;_ @_ "/>
    <numFmt numFmtId="186" formatCode="_-* \(#,##0\);_-* #,##0_-;_-* &quot;-     &quot;_-;_-@_-"/>
    <numFmt numFmtId="187" formatCode="_(* #,##0_);_(* \(#,##0\);_(* &quot;-     &quot;_);_(@_)"/>
    <numFmt numFmtId="188" formatCode="_-* \(#,##0.00\);_-* #,##0.00_-;_-* &quot;-     &quot;??_-;_-@_-"/>
    <numFmt numFmtId="189" formatCode="_(* #,##0.00_);_(* \(#,##0.00\);_(* &quot;-     &quot;??_);_(@_)"/>
    <numFmt numFmtId="190" formatCode="_ &quot;$&quot;\ * #,##0.00_ ;_ &quot;$&quot;\ * \-#,##0.00_ ;_ &quot;$&quot;\ * &quot;-&quot;??_ ;_ @_ "/>
    <numFmt numFmtId="191" formatCode="_-&quot;$&quot;* \(#,##0.00\);_-&quot;$&quot;* #,##0.00_);_-&quot;$&quot;* &quot;-     &quot;??_-;_-@_-"/>
    <numFmt numFmtId="192" formatCode="_(&quot;$&quot;* #,##0.00_);_(&quot;$&quot;* \(#,##0.00\);_(&quot;$&quot;* &quot;-     &quot;??_);_(@_)"/>
    <numFmt numFmtId="193" formatCode="_ &quot;$&quot;\ * #,##0_ ;_ &quot;$&quot;\ * \-#,##0_ ;_ &quot;$&quot;\ * &quot;-&quot;_ ;_ @_ "/>
    <numFmt numFmtId="194" formatCode="_-&quot;$&quot;* \(#,##0\);_-&quot;$&quot;* #,##0_);_-&quot;$&quot;* &quot;-     &quot;_-;_-@_-"/>
    <numFmt numFmtId="195" formatCode="_(&quot;$&quot;* #,##0_);_(&quot;$&quot;* \(#,##0\);_(&quot;$&quot;* &quot;-     &quot;_);_(@_)"/>
    <numFmt numFmtId="196" formatCode="0.0%"/>
    <numFmt numFmtId="197" formatCode="_(&quot;$&quot;* #,##0.00_);_(&quot;$&quot;* \(#,##0.00\);_(&quot;$&quot;* &quot;-     &quot;_);_(@_)"/>
    <numFmt numFmtId="198" formatCode="&quot;$&quot;\ #,##0;&quot;$&quot;\ \-#,##0"/>
    <numFmt numFmtId="199" formatCode="&quot;$&quot;\ #,##0;[Red]&quot;$&quot;\ \-#,##0"/>
    <numFmt numFmtId="200" formatCode="&quot;$&quot;\ #,##0.00;&quot;$&quot;\ \-#,##0.00"/>
    <numFmt numFmtId="201" formatCode="&quot;$&quot;\ #,##0.00;[Red]&quot;$&quot;\ \-#,##0.00"/>
    <numFmt numFmtId="202" formatCode="#,##0.0_);\(#,##0.0\)"/>
    <numFmt numFmtId="203" formatCode="_ &quot;$&quot;\ * #,##0.0_ ;_ &quot;$&quot;\ * \-#,##0.0_ ;_ &quot;$&quot;\ * &quot;-&quot;??_ ;_ @_ "/>
    <numFmt numFmtId="204" formatCode="_ &quot;$&quot;\ * #,##0_ ;_ &quot;$&quot;\ * \-#,##0_ ;_ &quot;$&quot;\ * &quot;-&quot;??_ ;_ @_ "/>
    <numFmt numFmtId="205" formatCode="_ * #,##0.0_ ;_ * \-#,##0.0_ ;_ * &quot;-&quot;??_ ;_ @_ "/>
    <numFmt numFmtId="206" formatCode="_ * #,##0_ ;_ * \-#,##0_ ;_ * &quot;-&quot;??_ ;_ @_ "/>
    <numFmt numFmtId="207" formatCode="_(* #,##0.0_);_(* \(#,##0.0\);_(* &quot;-     &quot;_);_(@_)"/>
    <numFmt numFmtId="208" formatCode="_(* #,##0.00_);_(* \(#,##0.00\);_(* &quot;-     &quot;_);_(@_)"/>
    <numFmt numFmtId="209" formatCode="_ &quot;$&quot;\ * #,##0.000_ ;_ &quot;$&quot;\ * \-#,##0.000_ ;_ &quot;$&quot;\ * &quot;-&quot;??_ ;_ @_ "/>
    <numFmt numFmtId="210" formatCode="_(* #,##0.000_);_(* \(#,##0.000\);_(* &quot;-&quot;???_);_(@_)"/>
    <numFmt numFmtId="211" formatCode="_(&quot;$&quot;* #,##0.000_);_(&quot;$&quot;* \(#,##0.000\);_(&quot;$&quot;* &quot;-     &quot;_);_(@_)"/>
    <numFmt numFmtId="212" formatCode="#,##0;[Red]#,##0"/>
  </numFmts>
  <fonts count="12">
    <font>
      <sz val="12"/>
      <name val="Times New Roman"/>
      <family val="1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i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1">
      <alignment/>
      <protection/>
    </xf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5" fillId="0" borderId="0" applyFont="0" applyFill="0" applyBorder="0" applyProtection="0">
      <alignment/>
    </xf>
    <xf numFmtId="187" fontId="5" fillId="0" borderId="0" applyFont="0" applyFill="0" applyBorder="0" applyProtection="0">
      <alignment/>
    </xf>
    <xf numFmtId="188" fontId="5" fillId="0" borderId="0" applyFont="0" applyFill="0" applyBorder="0" applyProtection="0">
      <alignment/>
    </xf>
    <xf numFmtId="189" fontId="5" fillId="0" borderId="0" applyFont="0" applyFill="0" applyBorder="0" applyProtection="0">
      <alignment/>
    </xf>
    <xf numFmtId="190" fontId="4" fillId="0" borderId="0" applyFont="0" applyFill="0" applyBorder="0" applyAlignment="0" applyProtection="0"/>
    <xf numFmtId="191" fontId="5" fillId="0" borderId="0" applyFont="0" applyFill="0" applyBorder="0" applyProtection="0">
      <alignment/>
    </xf>
    <xf numFmtId="192" fontId="5" fillId="0" borderId="0" applyFont="0" applyFill="0" applyBorder="0" applyProtection="0">
      <alignment/>
    </xf>
    <xf numFmtId="193" fontId="4" fillId="0" borderId="0" applyFont="0" applyFill="0" applyBorder="0" applyAlignment="0" applyProtection="0"/>
    <xf numFmtId="194" fontId="5" fillId="0" borderId="0" applyFont="0" applyFill="0" applyBorder="0" applyProtection="0">
      <alignment/>
    </xf>
    <xf numFmtId="195" fontId="5" fillId="0" borderId="0" applyFont="0" applyFill="0" applyBorder="0" applyProtection="0">
      <alignment/>
    </xf>
    <xf numFmtId="178" fontId="0" fillId="0" borderId="0">
      <alignment/>
      <protection/>
    </xf>
    <xf numFmtId="182" fontId="0" fillId="0" borderId="0">
      <alignment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2">
      <alignment/>
      <protection/>
    </xf>
    <xf numFmtId="0" fontId="0" fillId="0" borderId="2" applyNumberFormat="0">
      <alignment/>
      <protection/>
    </xf>
    <xf numFmtId="0" fontId="0" fillId="0" borderId="1" applyNumberFormat="0">
      <alignment/>
      <protection/>
    </xf>
  </cellStyleXfs>
  <cellXfs count="17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93" fontId="5" fillId="0" borderId="0" xfId="25" applyFont="1" applyBorder="1" applyAlignment="1">
      <alignment/>
    </xf>
    <xf numFmtId="185" fontId="5" fillId="0" borderId="0" xfId="17" applyFont="1" applyBorder="1" applyAlignment="1">
      <alignment/>
    </xf>
    <xf numFmtId="0" fontId="5" fillId="0" borderId="1" xfId="0" applyFont="1" applyBorder="1" applyAlignment="1">
      <alignment/>
    </xf>
    <xf numFmtId="187" fontId="5" fillId="0" borderId="1" xfId="19" applyFont="1" applyBorder="1">
      <alignment/>
    </xf>
    <xf numFmtId="187" fontId="5" fillId="0" borderId="0" xfId="19" applyFont="1" applyBorder="1">
      <alignment/>
    </xf>
    <xf numFmtId="41" fontId="5" fillId="0" borderId="0" xfId="35" applyFont="1" applyBorder="1">
      <alignment/>
      <protection/>
    </xf>
    <xf numFmtId="185" fontId="5" fillId="0" borderId="1" xfId="17" applyFont="1" applyBorder="1" applyAlignment="1">
      <alignment/>
    </xf>
    <xf numFmtId="0" fontId="5" fillId="0" borderId="0" xfId="0" applyFont="1" applyAlignment="1">
      <alignment horizontal="center"/>
    </xf>
    <xf numFmtId="195" fontId="5" fillId="0" borderId="0" xfId="27" applyFont="1" applyBorder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left"/>
    </xf>
    <xf numFmtId="0" fontId="1" fillId="0" borderId="0" xfId="0" applyFont="1" applyAlignment="1">
      <alignment/>
    </xf>
    <xf numFmtId="187" fontId="8" fillId="0" borderId="0" xfId="19" applyFont="1" applyBorder="1">
      <alignment/>
    </xf>
    <xf numFmtId="187" fontId="8" fillId="0" borderId="1" xfId="19" applyFont="1" applyBorder="1">
      <alignment/>
    </xf>
    <xf numFmtId="195" fontId="8" fillId="0" borderId="0" xfId="27" applyFont="1" applyBorder="1">
      <alignment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5" fillId="0" borderId="3" xfId="0" applyFont="1" applyBorder="1" applyAlignment="1">
      <alignment/>
    </xf>
    <xf numFmtId="187" fontId="8" fillId="0" borderId="3" xfId="19" applyFont="1" applyBorder="1">
      <alignment/>
    </xf>
    <xf numFmtId="185" fontId="5" fillId="0" borderId="3" xfId="17" applyFont="1" applyBorder="1" applyAlignment="1">
      <alignment/>
    </xf>
    <xf numFmtId="187" fontId="5" fillId="0" borderId="3" xfId="19" applyFont="1" applyBorder="1">
      <alignment/>
    </xf>
    <xf numFmtId="195" fontId="8" fillId="0" borderId="2" xfId="19" applyNumberFormat="1" applyFont="1" applyBorder="1">
      <alignment/>
    </xf>
    <xf numFmtId="187" fontId="5" fillId="0" borderId="2" xfId="19" applyFont="1" applyBorder="1">
      <alignment/>
    </xf>
    <xf numFmtId="195" fontId="5" fillId="0" borderId="2" xfId="19" applyNumberFormat="1" applyFont="1" applyBorder="1">
      <alignment/>
    </xf>
    <xf numFmtId="41" fontId="5" fillId="0" borderId="2" xfId="35" applyFont="1" applyBorder="1">
      <alignment/>
      <protection/>
    </xf>
    <xf numFmtId="197" fontId="5" fillId="0" borderId="2" xfId="22" applyNumberFormat="1" applyFont="1" applyBorder="1" applyAlignment="1">
      <alignment/>
    </xf>
    <xf numFmtId="195" fontId="5" fillId="0" borderId="0" xfId="0" applyNumberFormat="1" applyFont="1" applyAlignment="1">
      <alignment/>
    </xf>
    <xf numFmtId="187" fontId="5" fillId="0" borderId="0" xfId="0" applyNumberFormat="1" applyFont="1" applyAlignment="1">
      <alignment/>
    </xf>
    <xf numFmtId="187" fontId="5" fillId="0" borderId="1" xfId="0" applyNumberFormat="1" applyFont="1" applyBorder="1" applyAlignment="1">
      <alignment/>
    </xf>
    <xf numFmtId="187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95" fontId="8" fillId="0" borderId="2" xfId="0" applyNumberFormat="1" applyFont="1" applyBorder="1" applyAlignment="1">
      <alignment/>
    </xf>
    <xf numFmtId="195" fontId="8" fillId="0" borderId="0" xfId="0" applyNumberFormat="1" applyFont="1" applyAlignment="1">
      <alignment/>
    </xf>
    <xf numFmtId="187" fontId="8" fillId="0" borderId="1" xfId="0" applyNumberFormat="1" applyFont="1" applyBorder="1" applyAlignment="1">
      <alignment/>
    </xf>
    <xf numFmtId="187" fontId="8" fillId="0" borderId="1" xfId="19" applyFont="1" applyFill="1" applyBorder="1">
      <alignment/>
    </xf>
    <xf numFmtId="195" fontId="8" fillId="0" borderId="2" xfId="0" applyNumberFormat="1" applyFont="1" applyFill="1" applyBorder="1" applyAlignment="1">
      <alignment/>
    </xf>
    <xf numFmtId="197" fontId="8" fillId="0" borderId="2" xfId="22" applyNumberFormat="1" applyFont="1" applyFill="1" applyBorder="1" applyAlignment="1">
      <alignment/>
    </xf>
    <xf numFmtId="0" fontId="8" fillId="0" borderId="0" xfId="34" applyFont="1" applyBorder="1" applyAlignment="1" quotePrefix="1">
      <alignment horizontal="center"/>
      <protection/>
    </xf>
    <xf numFmtId="15" fontId="8" fillId="0" borderId="1" xfId="34" applyNumberFormat="1" applyFont="1" applyBorder="1" applyAlignment="1" quotePrefix="1">
      <alignment horizontal="center"/>
      <protection/>
    </xf>
    <xf numFmtId="15" fontId="5" fillId="0" borderId="1" xfId="34" applyNumberFormat="1" applyFont="1" applyBorder="1" applyAlignment="1" quotePrefix="1">
      <alignment horizontal="center"/>
      <protection/>
    </xf>
    <xf numFmtId="0" fontId="5" fillId="0" borderId="0" xfId="34" applyFont="1" applyBorder="1" applyAlignment="1" quotePrefix="1">
      <alignment horizontal="center"/>
      <protection/>
    </xf>
    <xf numFmtId="187" fontId="8" fillId="0" borderId="0" xfId="19" applyFont="1" applyFill="1" applyBorder="1">
      <alignment/>
    </xf>
    <xf numFmtId="187" fontId="5" fillId="0" borderId="1" xfId="19" applyFont="1" applyFill="1" applyBorder="1">
      <alignment/>
    </xf>
    <xf numFmtId="187" fontId="5" fillId="0" borderId="0" xfId="19" applyFont="1" applyFill="1" applyBorder="1">
      <alignment/>
    </xf>
    <xf numFmtId="0" fontId="6" fillId="0" borderId="0" xfId="0" applyFont="1" applyFill="1" applyAlignment="1" quotePrefix="1">
      <alignment horizontal="left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15" fontId="1" fillId="0" borderId="2" xfId="34" applyNumberFormat="1" applyFont="1" applyFill="1" applyBorder="1" applyAlignment="1">
      <alignment horizontal="left"/>
      <protection/>
    </xf>
    <xf numFmtId="0" fontId="0" fillId="0" borderId="2" xfId="34" applyFont="1" applyFill="1" applyBorder="1">
      <alignment/>
      <protection/>
    </xf>
    <xf numFmtId="0" fontId="1" fillId="0" borderId="2" xfId="34" applyFont="1" applyFill="1" applyBorder="1">
      <alignment/>
      <protection/>
    </xf>
    <xf numFmtId="0" fontId="0" fillId="0" borderId="0" xfId="34" applyFont="1" applyFill="1" applyBorder="1">
      <alignment/>
      <protection/>
    </xf>
    <xf numFmtId="15" fontId="8" fillId="0" borderId="0" xfId="34" applyNumberFormat="1" applyFont="1" applyFill="1" applyBorder="1">
      <alignment/>
      <protection/>
    </xf>
    <xf numFmtId="0" fontId="8" fillId="0" borderId="0" xfId="34" applyFont="1" applyFill="1" applyBorder="1">
      <alignment/>
      <protection/>
    </xf>
    <xf numFmtId="0" fontId="5" fillId="0" borderId="0" xfId="34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8" fillId="0" borderId="0" xfId="34" applyFont="1" applyFill="1" applyBorder="1" applyAlignment="1" quotePrefix="1">
      <alignment horizontal="center"/>
      <protection/>
    </xf>
    <xf numFmtId="0" fontId="5" fillId="0" borderId="0" xfId="34" applyFont="1" applyFill="1" applyBorder="1" applyAlignment="1" quotePrefix="1">
      <alignment horizontal="center"/>
      <protection/>
    </xf>
    <xf numFmtId="15" fontId="8" fillId="0" borderId="1" xfId="34" applyNumberFormat="1" applyFont="1" applyFill="1" applyBorder="1" applyAlignment="1" quotePrefix="1">
      <alignment horizontal="center"/>
      <protection/>
    </xf>
    <xf numFmtId="15" fontId="5" fillId="0" borderId="1" xfId="34" applyNumberFormat="1" applyFont="1" applyFill="1" applyBorder="1" applyAlignment="1" quotePrefix="1">
      <alignment horizontal="center"/>
      <protection/>
    </xf>
    <xf numFmtId="0" fontId="5" fillId="0" borderId="0" xfId="0" applyFont="1" applyFill="1" applyAlignment="1">
      <alignment/>
    </xf>
    <xf numFmtId="0" fontId="5" fillId="0" borderId="0" xfId="35" applyFont="1" applyFill="1" applyBorder="1">
      <alignment/>
      <protection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184" fontId="5" fillId="0" borderId="0" xfId="16" applyFont="1" applyFill="1" applyAlignment="1">
      <alignment/>
    </xf>
    <xf numFmtId="184" fontId="8" fillId="0" borderId="0" xfId="16" applyFont="1" applyFill="1" applyAlignment="1">
      <alignment/>
    </xf>
    <xf numFmtId="185" fontId="8" fillId="0" borderId="0" xfId="17" applyFont="1" applyFill="1" applyAlignment="1">
      <alignment/>
    </xf>
    <xf numFmtId="195" fontId="8" fillId="0" borderId="0" xfId="27" applyNumberFormat="1" applyFont="1" applyFill="1">
      <alignment/>
    </xf>
    <xf numFmtId="204" fontId="5" fillId="0" borderId="0" xfId="22" applyNumberFormat="1" applyFont="1" applyFill="1" applyAlignment="1">
      <alignment/>
    </xf>
    <xf numFmtId="195" fontId="5" fillId="0" borderId="0" xfId="27" applyNumberFormat="1" applyFont="1" applyFill="1">
      <alignment/>
    </xf>
    <xf numFmtId="187" fontId="8" fillId="0" borderId="0" xfId="19" applyNumberFormat="1" applyFont="1" applyFill="1">
      <alignment/>
    </xf>
    <xf numFmtId="206" fontId="5" fillId="0" borderId="0" xfId="16" applyNumberFormat="1" applyFont="1" applyFill="1" applyAlignment="1">
      <alignment/>
    </xf>
    <xf numFmtId="187" fontId="5" fillId="0" borderId="0" xfId="19" applyNumberFormat="1" applyFont="1" applyFill="1">
      <alignment/>
    </xf>
    <xf numFmtId="185" fontId="5" fillId="0" borderId="0" xfId="17" applyFont="1" applyFill="1" applyBorder="1" applyAlignment="1">
      <alignment/>
    </xf>
    <xf numFmtId="0" fontId="5" fillId="0" borderId="1" xfId="0" applyFont="1" applyFill="1" applyBorder="1" applyAlignment="1">
      <alignment/>
    </xf>
    <xf numFmtId="187" fontId="8" fillId="0" borderId="1" xfId="19" applyNumberFormat="1" applyFont="1" applyFill="1" applyBorder="1">
      <alignment/>
    </xf>
    <xf numFmtId="206" fontId="5" fillId="0" borderId="1" xfId="16" applyNumberFormat="1" applyFont="1" applyFill="1" applyBorder="1" applyAlignment="1">
      <alignment/>
    </xf>
    <xf numFmtId="187" fontId="5" fillId="0" borderId="1" xfId="19" applyNumberFormat="1" applyFont="1" applyFill="1" applyBorder="1">
      <alignment/>
    </xf>
    <xf numFmtId="206" fontId="5" fillId="0" borderId="0" xfId="16" applyNumberFormat="1" applyFont="1" applyFill="1" applyBorder="1" applyAlignment="1">
      <alignment/>
    </xf>
    <xf numFmtId="0" fontId="5" fillId="0" borderId="0" xfId="35" applyFont="1" applyFill="1" applyBorder="1" applyAlignment="1">
      <alignment horizontal="left"/>
      <protection/>
    </xf>
    <xf numFmtId="0" fontId="5" fillId="0" borderId="1" xfId="35" applyFont="1" applyFill="1" applyBorder="1">
      <alignment/>
      <protection/>
    </xf>
    <xf numFmtId="0" fontId="5" fillId="0" borderId="2" xfId="34" applyFont="1" applyFill="1">
      <alignment/>
      <protection/>
    </xf>
    <xf numFmtId="195" fontId="8" fillId="0" borderId="2" xfId="27" applyFont="1" applyFill="1">
      <alignment/>
    </xf>
    <xf numFmtId="195" fontId="5" fillId="0" borderId="2" xfId="27" applyFont="1" applyFill="1">
      <alignment/>
    </xf>
    <xf numFmtId="195" fontId="8" fillId="0" borderId="0" xfId="27" applyFont="1" applyFill="1" applyBorder="1">
      <alignment/>
    </xf>
    <xf numFmtId="195" fontId="5" fillId="0" borderId="0" xfId="27" applyFont="1" applyFill="1" applyBorder="1">
      <alignment/>
    </xf>
    <xf numFmtId="185" fontId="5" fillId="0" borderId="0" xfId="17" applyFont="1" applyFill="1" applyAlignment="1">
      <alignment/>
    </xf>
    <xf numFmtId="178" fontId="5" fillId="0" borderId="0" xfId="28" applyFont="1" applyFill="1" applyBorder="1">
      <alignment/>
      <protection/>
    </xf>
    <xf numFmtId="178" fontId="5" fillId="0" borderId="0" xfId="28" applyFont="1" applyFill="1">
      <alignment/>
      <protection/>
    </xf>
    <xf numFmtId="195" fontId="5" fillId="0" borderId="0" xfId="27" applyFont="1" applyFill="1">
      <alignment/>
    </xf>
    <xf numFmtId="187" fontId="8" fillId="0" borderId="0" xfId="18" applyNumberFormat="1" applyFont="1" applyFill="1">
      <alignment/>
    </xf>
    <xf numFmtId="187" fontId="5" fillId="0" borderId="0" xfId="18" applyNumberFormat="1" applyFont="1" applyFill="1">
      <alignment/>
    </xf>
    <xf numFmtId="0" fontId="5" fillId="0" borderId="1" xfId="35" applyFont="1" applyFill="1" applyBorder="1" applyAlignment="1">
      <alignment horizontal="left"/>
      <protection/>
    </xf>
    <xf numFmtId="187" fontId="8" fillId="0" borderId="1" xfId="18" applyNumberFormat="1" applyFont="1" applyFill="1" applyBorder="1">
      <alignment/>
    </xf>
    <xf numFmtId="187" fontId="5" fillId="0" borderId="1" xfId="18" applyNumberFormat="1" applyFont="1" applyFill="1" applyBorder="1">
      <alignment/>
    </xf>
    <xf numFmtId="187" fontId="8" fillId="0" borderId="0" xfId="18" applyNumberFormat="1" applyFont="1" applyFill="1" applyBorder="1">
      <alignment/>
    </xf>
    <xf numFmtId="187" fontId="5" fillId="0" borderId="0" xfId="18" applyNumberFormat="1" applyFont="1" applyFill="1" applyBorder="1">
      <alignment/>
    </xf>
    <xf numFmtId="187" fontId="8" fillId="0" borderId="1" xfId="17" applyNumberFormat="1" applyFont="1" applyFill="1" applyBorder="1" applyAlignment="1">
      <alignment/>
    </xf>
    <xf numFmtId="185" fontId="5" fillId="0" borderId="1" xfId="17" applyFont="1" applyFill="1" applyBorder="1" applyAlignment="1">
      <alignment/>
    </xf>
    <xf numFmtId="187" fontId="5" fillId="0" borderId="1" xfId="17" applyNumberFormat="1" applyFont="1" applyFill="1" applyBorder="1" applyAlignment="1">
      <alignment/>
    </xf>
    <xf numFmtId="187" fontId="8" fillId="0" borderId="0" xfId="17" applyNumberFormat="1" applyFont="1" applyFill="1" applyBorder="1" applyAlignment="1">
      <alignment/>
    </xf>
    <xf numFmtId="187" fontId="5" fillId="0" borderId="0" xfId="17" applyNumberFormat="1" applyFont="1" applyFill="1" applyBorder="1" applyAlignment="1">
      <alignment/>
    </xf>
    <xf numFmtId="0" fontId="5" fillId="0" borderId="0" xfId="0" applyFont="1" applyFill="1" applyAlignment="1" quotePrefix="1">
      <alignment horizontal="left"/>
    </xf>
    <xf numFmtId="187" fontId="8" fillId="0" borderId="0" xfId="19" applyFont="1" applyFill="1">
      <alignment/>
    </xf>
    <xf numFmtId="187" fontId="5" fillId="0" borderId="0" xfId="19" applyFont="1" applyFill="1">
      <alignment/>
    </xf>
    <xf numFmtId="0" fontId="5" fillId="0" borderId="0" xfId="0" applyFont="1" applyFill="1" applyAlignment="1">
      <alignment horizontal="left"/>
    </xf>
    <xf numFmtId="37" fontId="5" fillId="0" borderId="0" xfId="16" applyNumberFormat="1" applyFont="1" applyFill="1" applyAlignment="1">
      <alignment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 quotePrefix="1">
      <alignment horizontal="left"/>
    </xf>
    <xf numFmtId="37" fontId="5" fillId="0" borderId="1" xfId="16" applyNumberFormat="1" applyFont="1" applyFill="1" applyBorder="1" applyAlignment="1">
      <alignment/>
    </xf>
    <xf numFmtId="187" fontId="5" fillId="0" borderId="1" xfId="27" applyNumberFormat="1" applyFont="1" applyFill="1" applyBorder="1">
      <alignment/>
    </xf>
    <xf numFmtId="186" fontId="8" fillId="0" borderId="0" xfId="18" applyFont="1" applyFill="1" applyBorder="1">
      <alignment/>
    </xf>
    <xf numFmtId="186" fontId="5" fillId="0" borderId="0" xfId="18" applyFont="1" applyFill="1" applyBorder="1">
      <alignment/>
    </xf>
    <xf numFmtId="193" fontId="5" fillId="0" borderId="2" xfId="25" applyFont="1" applyFill="1" applyAlignment="1">
      <alignment/>
    </xf>
    <xf numFmtId="195" fontId="8" fillId="0" borderId="2" xfId="26" applyNumberFormat="1" applyFont="1" applyFill="1">
      <alignment/>
    </xf>
    <xf numFmtId="195" fontId="5" fillId="0" borderId="2" xfId="26" applyNumberFormat="1" applyFont="1" applyFill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5" fontId="8" fillId="0" borderId="2" xfId="34" applyNumberFormat="1" applyFont="1" applyFill="1" applyBorder="1" applyAlignment="1">
      <alignment horizontal="left"/>
      <protection/>
    </xf>
    <xf numFmtId="15" fontId="8" fillId="0" borderId="0" xfId="34" applyNumberFormat="1" applyFont="1" applyFill="1" applyBorder="1" applyAlignment="1">
      <alignment horizontal="left"/>
      <protection/>
    </xf>
    <xf numFmtId="0" fontId="1" fillId="0" borderId="0" xfId="34" applyFont="1" applyFill="1" applyBorder="1">
      <alignment/>
      <protection/>
    </xf>
    <xf numFmtId="0" fontId="8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195" fontId="8" fillId="0" borderId="0" xfId="27" applyFont="1" applyFill="1">
      <alignment/>
    </xf>
    <xf numFmtId="193" fontId="5" fillId="0" borderId="0" xfId="25" applyFont="1" applyFill="1" applyAlignment="1">
      <alignment/>
    </xf>
    <xf numFmtId="187" fontId="5" fillId="0" borderId="0" xfId="19" applyFont="1" applyFill="1" applyBorder="1" applyAlignment="1">
      <alignment/>
    </xf>
    <xf numFmtId="0" fontId="5" fillId="0" borderId="3" xfId="0" applyFont="1" applyFill="1" applyBorder="1" applyAlignment="1">
      <alignment/>
    </xf>
    <xf numFmtId="187" fontId="8" fillId="0" borderId="3" xfId="19" applyFont="1" applyFill="1" applyBorder="1">
      <alignment/>
    </xf>
    <xf numFmtId="185" fontId="5" fillId="0" borderId="3" xfId="17" applyFont="1" applyFill="1" applyBorder="1" applyAlignment="1">
      <alignment/>
    </xf>
    <xf numFmtId="187" fontId="5" fillId="0" borderId="3" xfId="19" applyFont="1" applyFill="1" applyBorder="1">
      <alignment/>
    </xf>
    <xf numFmtId="195" fontId="5" fillId="0" borderId="0" xfId="17" applyNumberFormat="1" applyFont="1" applyFill="1" applyBorder="1" applyAlignment="1">
      <alignment/>
    </xf>
    <xf numFmtId="185" fontId="1" fillId="0" borderId="0" xfId="17" applyFont="1" applyFill="1" applyAlignment="1">
      <alignment/>
    </xf>
    <xf numFmtId="185" fontId="0" fillId="0" borderId="0" xfId="17" applyFont="1" applyFill="1" applyAlignment="1">
      <alignment/>
    </xf>
    <xf numFmtId="185" fontId="0" fillId="0" borderId="0" xfId="17" applyFont="1" applyFill="1" applyBorder="1" applyAlignment="1">
      <alignment/>
    </xf>
    <xf numFmtId="15" fontId="5" fillId="0" borderId="0" xfId="34" applyNumberFormat="1" applyFont="1" applyFill="1" applyBorder="1" applyAlignment="1" quotePrefix="1">
      <alignment horizontal="center"/>
      <protection/>
    </xf>
    <xf numFmtId="0" fontId="0" fillId="0" borderId="2" xfId="0" applyFont="1" applyFill="1" applyBorder="1" applyAlignment="1">
      <alignment/>
    </xf>
    <xf numFmtId="197" fontId="5" fillId="0" borderId="0" xfId="22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95" fontId="5" fillId="0" borderId="2" xfId="0" applyNumberFormat="1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2" xfId="34" applyFont="1" applyFill="1" applyBorder="1" applyAlignment="1">
      <alignment horizontal="left"/>
      <protection/>
    </xf>
    <xf numFmtId="0" fontId="5" fillId="0" borderId="2" xfId="34" applyFont="1" applyFill="1" applyBorder="1">
      <alignment/>
      <protection/>
    </xf>
    <xf numFmtId="195" fontId="8" fillId="0" borderId="2" xfId="27" applyFont="1" applyFill="1" applyBorder="1">
      <alignment/>
    </xf>
    <xf numFmtId="195" fontId="5" fillId="0" borderId="2" xfId="27" applyFont="1" applyFill="1" applyBorder="1">
      <alignment/>
    </xf>
    <xf numFmtId="42" fontId="5" fillId="0" borderId="2" xfId="34" applyFont="1" applyFill="1" applyBorder="1">
      <alignment/>
      <protection/>
    </xf>
    <xf numFmtId="195" fontId="5" fillId="0" borderId="2" xfId="34" applyNumberFormat="1" applyFont="1" applyFill="1" applyBorder="1">
      <alignment/>
      <protection/>
    </xf>
    <xf numFmtId="204" fontId="8" fillId="0" borderId="2" xfId="22" applyNumberFormat="1" applyFont="1" applyFill="1" applyBorder="1" applyAlignment="1">
      <alignment/>
    </xf>
    <xf numFmtId="197" fontId="8" fillId="0" borderId="0" xfId="22" applyNumberFormat="1" applyFont="1" applyFill="1" applyBorder="1" applyAlignment="1">
      <alignment/>
    </xf>
    <xf numFmtId="204" fontId="8" fillId="0" borderId="0" xfId="22" applyNumberFormat="1" applyFont="1" applyFill="1" applyBorder="1" applyAlignment="1">
      <alignment/>
    </xf>
    <xf numFmtId="193" fontId="8" fillId="0" borderId="0" xfId="22" applyNumberFormat="1" applyFont="1" applyFill="1" applyAlignment="1">
      <alignment/>
    </xf>
    <xf numFmtId="193" fontId="5" fillId="0" borderId="0" xfId="22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95" fontId="5" fillId="0" borderId="0" xfId="0" applyNumberFormat="1" applyFont="1" applyFill="1" applyAlignment="1">
      <alignment/>
    </xf>
    <xf numFmtId="206" fontId="8" fillId="0" borderId="0" xfId="16" applyNumberFormat="1" applyFont="1" applyBorder="1" applyAlignment="1">
      <alignment/>
    </xf>
    <xf numFmtId="37" fontId="8" fillId="0" borderId="1" xfId="16" applyNumberFormat="1" applyFont="1" applyBorder="1" applyAlignment="1">
      <alignment/>
    </xf>
    <xf numFmtId="204" fontId="8" fillId="0" borderId="0" xfId="22" applyNumberFormat="1" applyFont="1" applyFill="1" applyAlignment="1">
      <alignment/>
    </xf>
    <xf numFmtId="190" fontId="8" fillId="0" borderId="2" xfId="22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</cellXfs>
  <cellStyles count="22">
    <cellStyle name="Normal" xfId="0"/>
    <cellStyle name="%NO SIGN" xfId="15"/>
    <cellStyle name="Comma" xfId="16"/>
    <cellStyle name="Comma [0]" xfId="17"/>
    <cellStyle name="Comma [0] - Credits" xfId="18"/>
    <cellStyle name="Comma [0] - Debits" xfId="19"/>
    <cellStyle name="Comma-Credits" xfId="20"/>
    <cellStyle name="Comma-Debits" xfId="21"/>
    <cellStyle name="Currency" xfId="22"/>
    <cellStyle name="Currency - Credits" xfId="23"/>
    <cellStyle name="Currency - Debits" xfId="24"/>
    <cellStyle name="Currency [0]" xfId="25"/>
    <cellStyle name="Currency [0] - Credits" xfId="26"/>
    <cellStyle name="Currency [0] - Debits" xfId="27"/>
    <cellStyle name="DASH" xfId="28"/>
    <cellStyle name="DASH $" xfId="29"/>
    <cellStyle name="Followed Hyperlink" xfId="30"/>
    <cellStyle name="Hyperlink" xfId="31"/>
    <cellStyle name="Percent" xfId="32"/>
    <cellStyle name="thick" xfId="33"/>
    <cellStyle name="Thick Line" xfId="34"/>
    <cellStyle name="Thin Lin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showGridLines="0" workbookViewId="0" topLeftCell="A33">
      <selection activeCell="A37" sqref="A37"/>
    </sheetView>
  </sheetViews>
  <sheetFormatPr defaultColWidth="9.00390625" defaultRowHeight="15.75"/>
  <cols>
    <col min="1" max="3" width="2.625" style="134" customWidth="1"/>
    <col min="4" max="4" width="8.625" style="134" customWidth="1"/>
    <col min="5" max="5" width="31.625" style="134" customWidth="1"/>
    <col min="6" max="6" width="10.625" style="135" customWidth="1"/>
    <col min="7" max="7" width="2.625" style="134" customWidth="1"/>
    <col min="8" max="8" width="10.625" style="134" customWidth="1"/>
    <col min="9" max="9" width="2.625" style="134" customWidth="1"/>
    <col min="10" max="10" width="10.625" style="134" customWidth="1"/>
    <col min="11" max="11" width="2.625" style="136" customWidth="1"/>
    <col min="12" max="12" width="11.625" style="136" customWidth="1"/>
    <col min="13" max="16384" width="8.75390625" style="134" customWidth="1"/>
  </cols>
  <sheetData>
    <row r="1" spans="1:10" s="59" customFormat="1" ht="18" customHeight="1">
      <c r="A1" s="58" t="str">
        <f>earnings!A1</f>
        <v>FIRAN TECHNOLOGY GROUP CORPORATION</v>
      </c>
      <c r="C1" s="60"/>
      <c r="D1" s="60"/>
      <c r="J1" s="61"/>
    </row>
    <row r="2" spans="1:12" s="59" customFormat="1" ht="18" customHeight="1">
      <c r="A2" s="62" t="s">
        <v>62</v>
      </c>
      <c r="F2" s="60"/>
      <c r="K2" s="63"/>
      <c r="L2" s="61"/>
    </row>
    <row r="3" spans="1:10" s="67" customFormat="1" ht="15" customHeight="1" thickBot="1">
      <c r="A3" s="64" t="s">
        <v>19</v>
      </c>
      <c r="B3" s="65"/>
      <c r="C3" s="65"/>
      <c r="D3" s="65"/>
      <c r="E3" s="65"/>
      <c r="F3" s="66"/>
      <c r="G3" s="65"/>
      <c r="H3" s="65"/>
      <c r="I3" s="65"/>
      <c r="J3" s="65"/>
    </row>
    <row r="4" spans="1:13" s="71" customFormat="1" ht="15" customHeight="1">
      <c r="A4" s="68"/>
      <c r="B4" s="69"/>
      <c r="C4" s="69"/>
      <c r="D4" s="69"/>
      <c r="E4" s="70"/>
      <c r="F4" s="69"/>
      <c r="G4" s="70"/>
      <c r="H4" s="70"/>
      <c r="I4" s="70"/>
      <c r="J4" s="70"/>
      <c r="K4" s="70"/>
      <c r="L4" s="70"/>
      <c r="M4" s="70"/>
    </row>
    <row r="5" spans="1:13" s="71" customFormat="1" ht="15" customHeight="1">
      <c r="A5" s="68"/>
      <c r="B5" s="69"/>
      <c r="C5" s="69"/>
      <c r="D5" s="69"/>
      <c r="E5" s="70"/>
      <c r="F5" s="69"/>
      <c r="G5" s="70"/>
      <c r="H5" s="70"/>
      <c r="I5" s="70"/>
      <c r="J5" s="70"/>
      <c r="K5" s="70"/>
      <c r="L5" s="70"/>
      <c r="M5" s="70"/>
    </row>
    <row r="6" spans="1:13" s="71" customFormat="1" ht="15" customHeight="1">
      <c r="A6" s="68"/>
      <c r="B6" s="69"/>
      <c r="C6" s="69"/>
      <c r="D6" s="69"/>
      <c r="E6" s="70"/>
      <c r="F6" s="72"/>
      <c r="G6" s="70"/>
      <c r="H6" s="153"/>
      <c r="I6" s="70"/>
      <c r="J6" s="73"/>
      <c r="K6" s="70"/>
      <c r="L6" s="70"/>
      <c r="M6" s="70"/>
    </row>
    <row r="7" spans="1:13" s="71" customFormat="1" ht="15" customHeight="1">
      <c r="A7" s="68"/>
      <c r="B7" s="69"/>
      <c r="C7" s="69"/>
      <c r="D7" s="69"/>
      <c r="E7" s="70"/>
      <c r="F7" s="74">
        <v>38870</v>
      </c>
      <c r="G7" s="70"/>
      <c r="H7" s="75">
        <v>38499</v>
      </c>
      <c r="I7" s="70"/>
      <c r="J7" s="75">
        <v>38686</v>
      </c>
      <c r="K7" s="70"/>
      <c r="M7" s="70"/>
    </row>
    <row r="8" spans="2:11" s="76" customFormat="1" ht="15" customHeight="1">
      <c r="B8" s="77"/>
      <c r="F8" s="78" t="s">
        <v>35</v>
      </c>
      <c r="H8" s="79" t="s">
        <v>35</v>
      </c>
      <c r="J8" s="79" t="s">
        <v>36</v>
      </c>
      <c r="K8" s="80"/>
    </row>
    <row r="9" spans="1:11" s="76" customFormat="1" ht="15" customHeight="1">
      <c r="A9" s="81" t="s">
        <v>1</v>
      </c>
      <c r="E9" s="82"/>
      <c r="F9" s="83"/>
      <c r="K9" s="71"/>
    </row>
    <row r="10" spans="1:11" s="76" customFormat="1" ht="15" customHeight="1">
      <c r="A10" s="81"/>
      <c r="E10" s="82"/>
      <c r="F10" s="83"/>
      <c r="K10" s="71"/>
    </row>
    <row r="11" spans="1:11" s="76" customFormat="1" ht="15" customHeight="1">
      <c r="A11" s="76" t="s">
        <v>2</v>
      </c>
      <c r="E11" s="82"/>
      <c r="F11" s="84"/>
      <c r="K11" s="71"/>
    </row>
    <row r="12" spans="2:11" s="76" customFormat="1" ht="15" customHeight="1">
      <c r="B12" s="76" t="s">
        <v>13</v>
      </c>
      <c r="E12" s="82"/>
      <c r="F12" s="85">
        <v>947</v>
      </c>
      <c r="H12" s="86">
        <v>1253</v>
      </c>
      <c r="J12" s="87">
        <v>2051</v>
      </c>
      <c r="K12" s="71"/>
    </row>
    <row r="13" spans="2:11" s="76" customFormat="1" ht="15" customHeight="1">
      <c r="B13" s="76" t="s">
        <v>32</v>
      </c>
      <c r="E13" s="82"/>
      <c r="F13" s="88">
        <v>9965</v>
      </c>
      <c r="H13" s="89">
        <v>9064</v>
      </c>
      <c r="J13" s="90">
        <v>8518</v>
      </c>
      <c r="K13" s="71"/>
    </row>
    <row r="14" spans="2:11" s="76" customFormat="1" ht="15" customHeight="1">
      <c r="B14" s="76" t="s">
        <v>37</v>
      </c>
      <c r="F14" s="88">
        <v>6422</v>
      </c>
      <c r="H14" s="89">
        <v>7328</v>
      </c>
      <c r="J14" s="90">
        <v>6409</v>
      </c>
      <c r="K14" s="71"/>
    </row>
    <row r="15" spans="2:11" s="76" customFormat="1" ht="15" customHeight="1">
      <c r="B15" s="76" t="s">
        <v>73</v>
      </c>
      <c r="F15" s="88">
        <v>0</v>
      </c>
      <c r="H15" s="89">
        <v>1500</v>
      </c>
      <c r="J15" s="90">
        <v>133</v>
      </c>
      <c r="K15" s="71"/>
    </row>
    <row r="16" spans="1:11" s="76" customFormat="1" ht="15" customHeight="1">
      <c r="A16" s="92"/>
      <c r="B16" s="92" t="s">
        <v>3</v>
      </c>
      <c r="C16" s="92"/>
      <c r="D16" s="92"/>
      <c r="E16" s="92"/>
      <c r="F16" s="93">
        <v>534</v>
      </c>
      <c r="G16" s="92"/>
      <c r="H16" s="94">
        <v>397</v>
      </c>
      <c r="I16" s="92"/>
      <c r="J16" s="95">
        <v>420</v>
      </c>
      <c r="K16" s="71"/>
    </row>
    <row r="17" spans="6:11" s="77" customFormat="1" ht="15" customHeight="1">
      <c r="F17" s="55">
        <f>SUM(F12:F16)</f>
        <v>17868</v>
      </c>
      <c r="G17" s="91"/>
      <c r="H17" s="57">
        <f>SUM(H12:H16)</f>
        <v>19542</v>
      </c>
      <c r="I17" s="91"/>
      <c r="J17" s="57">
        <f>SUM(J12:J16)</f>
        <v>17531</v>
      </c>
      <c r="K17" s="71"/>
    </row>
    <row r="18" spans="6:11" s="77" customFormat="1" ht="15" customHeight="1">
      <c r="F18" s="55"/>
      <c r="G18" s="91"/>
      <c r="H18" s="91"/>
      <c r="I18" s="91"/>
      <c r="J18" s="57"/>
      <c r="K18" s="71"/>
    </row>
    <row r="19" spans="1:11" s="77" customFormat="1" ht="15" customHeight="1">
      <c r="A19" s="77" t="s">
        <v>74</v>
      </c>
      <c r="F19" s="55">
        <v>154</v>
      </c>
      <c r="G19" s="91"/>
      <c r="H19" s="96">
        <v>0</v>
      </c>
      <c r="I19" s="91"/>
      <c r="J19" s="57">
        <v>154</v>
      </c>
      <c r="K19" s="71"/>
    </row>
    <row r="20" spans="1:11" s="77" customFormat="1" ht="15" customHeight="1">
      <c r="A20" s="97" t="s">
        <v>38</v>
      </c>
      <c r="F20" s="55">
        <v>6921</v>
      </c>
      <c r="H20" s="96">
        <v>9332</v>
      </c>
      <c r="J20" s="57">
        <v>7168</v>
      </c>
      <c r="K20" s="71"/>
    </row>
    <row r="21" spans="1:11" s="77" customFormat="1" ht="15" customHeight="1">
      <c r="A21" s="97" t="s">
        <v>39</v>
      </c>
      <c r="F21" s="55">
        <v>3724</v>
      </c>
      <c r="H21" s="96">
        <v>3684</v>
      </c>
      <c r="J21" s="57">
        <v>3724</v>
      </c>
      <c r="K21" s="71"/>
    </row>
    <row r="22" spans="1:11" s="77" customFormat="1" ht="15" customHeight="1">
      <c r="A22" s="97" t="s">
        <v>20</v>
      </c>
      <c r="F22" s="55">
        <v>4549</v>
      </c>
      <c r="H22" s="96">
        <v>4214</v>
      </c>
      <c r="J22" s="57">
        <v>4549</v>
      </c>
      <c r="K22" s="71"/>
    </row>
    <row r="23" spans="1:11" s="77" customFormat="1" ht="15" customHeight="1">
      <c r="A23" s="98" t="s">
        <v>28</v>
      </c>
      <c r="B23" s="98"/>
      <c r="C23" s="98"/>
      <c r="D23" s="98"/>
      <c r="E23" s="98"/>
      <c r="F23" s="48">
        <v>40</v>
      </c>
      <c r="G23" s="98"/>
      <c r="H23" s="94">
        <v>188</v>
      </c>
      <c r="I23" s="98"/>
      <c r="J23" s="56">
        <v>171</v>
      </c>
      <c r="K23" s="71"/>
    </row>
    <row r="24" spans="6:11" s="77" customFormat="1" ht="15" customHeight="1">
      <c r="F24" s="55"/>
      <c r="J24" s="57"/>
      <c r="K24" s="71"/>
    </row>
    <row r="25" spans="1:11" s="76" customFormat="1" ht="15" customHeight="1" thickBot="1">
      <c r="A25" s="99"/>
      <c r="B25" s="99"/>
      <c r="C25" s="99"/>
      <c r="D25" s="99"/>
      <c r="E25" s="99"/>
      <c r="F25" s="100">
        <f>SUM(F17:F23)</f>
        <v>33256</v>
      </c>
      <c r="G25" s="101"/>
      <c r="H25" s="101">
        <f>SUM(H17:H23)</f>
        <v>36960</v>
      </c>
      <c r="I25" s="101"/>
      <c r="J25" s="101">
        <f>SUM(J17:J23)</f>
        <v>33297</v>
      </c>
      <c r="K25" s="71"/>
    </row>
    <row r="26" spans="1:11" s="76" customFormat="1" ht="15" customHeight="1">
      <c r="A26" s="70"/>
      <c r="B26" s="70"/>
      <c r="C26" s="70"/>
      <c r="D26" s="70"/>
      <c r="E26" s="70"/>
      <c r="F26" s="102"/>
      <c r="G26" s="103"/>
      <c r="H26" s="103"/>
      <c r="I26" s="103"/>
      <c r="J26" s="103"/>
      <c r="K26" s="71"/>
    </row>
    <row r="27" spans="1:11" s="76" customFormat="1" ht="15" customHeight="1">
      <c r="A27" s="81" t="s">
        <v>4</v>
      </c>
      <c r="F27" s="84"/>
      <c r="J27" s="104"/>
      <c r="K27" s="71"/>
    </row>
    <row r="28" spans="1:11" s="76" customFormat="1" ht="15" customHeight="1">
      <c r="A28" s="81"/>
      <c r="F28" s="84"/>
      <c r="J28" s="104"/>
      <c r="K28" s="71"/>
    </row>
    <row r="29" spans="1:11" s="76" customFormat="1" ht="15" customHeight="1">
      <c r="A29" s="76" t="s">
        <v>2</v>
      </c>
      <c r="E29" s="105"/>
      <c r="F29" s="84"/>
      <c r="J29" s="104"/>
      <c r="K29" s="71"/>
    </row>
    <row r="30" spans="2:11" s="76" customFormat="1" ht="15" customHeight="1">
      <c r="B30" s="76" t="s">
        <v>75</v>
      </c>
      <c r="E30" s="105"/>
      <c r="F30" s="168">
        <f>7697-1</f>
        <v>7696</v>
      </c>
      <c r="H30" s="169">
        <v>8204</v>
      </c>
      <c r="J30" s="169">
        <v>6768</v>
      </c>
      <c r="K30" s="71"/>
    </row>
    <row r="31" spans="2:11" s="76" customFormat="1" ht="15" customHeight="1">
      <c r="B31" s="77" t="s">
        <v>40</v>
      </c>
      <c r="E31" s="106"/>
      <c r="F31" s="108">
        <v>91</v>
      </c>
      <c r="G31" s="107"/>
      <c r="H31" s="89">
        <v>280</v>
      </c>
      <c r="I31" s="107"/>
      <c r="J31" s="109">
        <v>298</v>
      </c>
      <c r="K31" s="71"/>
    </row>
    <row r="32" spans="2:11" s="76" customFormat="1" ht="15" customHeight="1">
      <c r="B32" s="76" t="s">
        <v>55</v>
      </c>
      <c r="E32" s="106"/>
      <c r="F32" s="108">
        <v>4721</v>
      </c>
      <c r="G32" s="107"/>
      <c r="H32" s="89">
        <v>3037</v>
      </c>
      <c r="I32" s="107"/>
      <c r="J32" s="109">
        <v>5833</v>
      </c>
      <c r="K32" s="71"/>
    </row>
    <row r="33" spans="1:10" s="71" customFormat="1" ht="15" customHeight="1">
      <c r="A33" s="98"/>
      <c r="B33" s="110" t="s">
        <v>5</v>
      </c>
      <c r="C33" s="98"/>
      <c r="D33" s="98"/>
      <c r="E33" s="98"/>
      <c r="F33" s="111">
        <v>0</v>
      </c>
      <c r="G33" s="98"/>
      <c r="H33" s="98">
        <v>566</v>
      </c>
      <c r="I33" s="98"/>
      <c r="J33" s="112">
        <v>349</v>
      </c>
    </row>
    <row r="34" spans="1:10" s="71" customFormat="1" ht="15" customHeight="1">
      <c r="A34" s="77"/>
      <c r="B34" s="77"/>
      <c r="C34" s="77"/>
      <c r="D34" s="77"/>
      <c r="E34" s="77"/>
      <c r="F34" s="113">
        <f>SUM(F30:F33)</f>
        <v>12508</v>
      </c>
      <c r="G34" s="57"/>
      <c r="H34" s="114">
        <f>SUM(H30:H33)</f>
        <v>12087</v>
      </c>
      <c r="I34" s="57"/>
      <c r="J34" s="114">
        <f>SUM(J30:J33)</f>
        <v>13248</v>
      </c>
    </row>
    <row r="35" spans="1:10" s="71" customFormat="1" ht="15" customHeight="1">
      <c r="A35" s="77"/>
      <c r="B35" s="77"/>
      <c r="C35" s="77"/>
      <c r="D35" s="77"/>
      <c r="E35" s="77"/>
      <c r="F35" s="113"/>
      <c r="G35" s="57"/>
      <c r="H35" s="57"/>
      <c r="I35" s="57"/>
      <c r="J35" s="114"/>
    </row>
    <row r="36" spans="1:10" s="71" customFormat="1" ht="15" customHeight="1">
      <c r="A36" s="98" t="s">
        <v>77</v>
      </c>
      <c r="B36" s="98"/>
      <c r="C36" s="98"/>
      <c r="D36" s="98"/>
      <c r="E36" s="98"/>
      <c r="F36" s="115">
        <v>0</v>
      </c>
      <c r="G36" s="116"/>
      <c r="H36" s="116">
        <v>5156</v>
      </c>
      <c r="I36" s="116"/>
      <c r="J36" s="117">
        <v>0</v>
      </c>
    </row>
    <row r="37" spans="1:10" s="71" customFormat="1" ht="15" customHeight="1">
      <c r="A37" s="98"/>
      <c r="B37" s="98"/>
      <c r="C37" s="98"/>
      <c r="D37" s="98"/>
      <c r="E37" s="98"/>
      <c r="F37" s="115">
        <f>SUM(F34:F36)</f>
        <v>12508</v>
      </c>
      <c r="G37" s="116"/>
      <c r="H37" s="117">
        <f>SUM(H34:H36)</f>
        <v>17243</v>
      </c>
      <c r="I37" s="116"/>
      <c r="J37" s="117">
        <f>SUM(J34:J36)</f>
        <v>13248</v>
      </c>
    </row>
    <row r="38" spans="1:10" s="71" customFormat="1" ht="15" customHeight="1">
      <c r="A38" s="77"/>
      <c r="B38" s="77"/>
      <c r="C38" s="77"/>
      <c r="D38" s="77"/>
      <c r="E38" s="77"/>
      <c r="F38" s="118"/>
      <c r="G38" s="91"/>
      <c r="H38" s="91"/>
      <c r="I38" s="91"/>
      <c r="J38" s="119"/>
    </row>
    <row r="39" spans="1:11" s="76" customFormat="1" ht="15" customHeight="1">
      <c r="A39" s="81" t="s">
        <v>6</v>
      </c>
      <c r="F39" s="118"/>
      <c r="J39" s="119"/>
      <c r="K39" s="71"/>
    </row>
    <row r="40" spans="2:11" s="76" customFormat="1" ht="15" customHeight="1">
      <c r="B40" s="120"/>
      <c r="F40" s="121"/>
      <c r="J40" s="122"/>
      <c r="K40" s="71"/>
    </row>
    <row r="41" spans="2:11" s="76" customFormat="1" ht="15" customHeight="1">
      <c r="B41" s="120" t="s">
        <v>21</v>
      </c>
      <c r="F41" s="121"/>
      <c r="J41" s="122"/>
      <c r="K41" s="71"/>
    </row>
    <row r="42" spans="2:11" s="76" customFormat="1" ht="15" customHeight="1">
      <c r="B42" s="120"/>
      <c r="C42" s="76" t="s">
        <v>41</v>
      </c>
      <c r="F42" s="121">
        <v>12681</v>
      </c>
      <c r="H42" s="89">
        <v>12681</v>
      </c>
      <c r="J42" s="122">
        <v>12681</v>
      </c>
      <c r="K42" s="71"/>
    </row>
    <row r="43" spans="2:11" s="76" customFormat="1" ht="15" customHeight="1">
      <c r="B43" s="123"/>
      <c r="C43" s="76" t="s">
        <v>42</v>
      </c>
      <c r="F43" s="121">
        <v>2218</v>
      </c>
      <c r="H43" s="89">
        <v>2218</v>
      </c>
      <c r="J43" s="122">
        <v>2218</v>
      </c>
      <c r="K43" s="71"/>
    </row>
    <row r="44" spans="2:11" s="76" customFormat="1" ht="15" customHeight="1">
      <c r="B44" s="123" t="s">
        <v>71</v>
      </c>
      <c r="F44" s="121">
        <v>7700</v>
      </c>
      <c r="H44" s="89">
        <v>7540</v>
      </c>
      <c r="J44" s="122">
        <v>7604</v>
      </c>
      <c r="K44" s="71"/>
    </row>
    <row r="45" spans="2:11" s="76" customFormat="1" ht="15" customHeight="1">
      <c r="B45" s="123" t="s">
        <v>43</v>
      </c>
      <c r="F45" s="121">
        <f>6+3+4</f>
        <v>13</v>
      </c>
      <c r="H45" s="124">
        <v>-1</v>
      </c>
      <c r="J45" s="122">
        <v>-4</v>
      </c>
      <c r="K45" s="71"/>
    </row>
    <row r="46" spans="1:11" s="76" customFormat="1" ht="15" customHeight="1">
      <c r="A46" s="92"/>
      <c r="B46" s="125" t="s">
        <v>22</v>
      </c>
      <c r="C46" s="92"/>
      <c r="D46" s="126"/>
      <c r="E46" s="92"/>
      <c r="F46" s="48">
        <f>-1860-4</f>
        <v>-1864</v>
      </c>
      <c r="G46" s="92"/>
      <c r="H46" s="127">
        <v>-2721</v>
      </c>
      <c r="I46" s="92"/>
      <c r="J46" s="128">
        <v>-2450</v>
      </c>
      <c r="K46" s="71"/>
    </row>
    <row r="47" spans="1:11" s="77" customFormat="1" ht="15" customHeight="1">
      <c r="A47" s="98"/>
      <c r="B47" s="98"/>
      <c r="C47" s="98"/>
      <c r="D47" s="98"/>
      <c r="E47" s="98"/>
      <c r="F47" s="111">
        <f>SUM(F41:F46)</f>
        <v>20748</v>
      </c>
      <c r="G47" s="56"/>
      <c r="H47" s="112">
        <f>SUM(H41:H46)</f>
        <v>19717</v>
      </c>
      <c r="I47" s="56"/>
      <c r="J47" s="112">
        <f>SUM(J41:J46)</f>
        <v>20049</v>
      </c>
      <c r="K47" s="71"/>
    </row>
    <row r="48" spans="6:11" s="77" customFormat="1" ht="15" customHeight="1">
      <c r="F48" s="129"/>
      <c r="G48" s="57"/>
      <c r="H48" s="130"/>
      <c r="I48" s="57"/>
      <c r="J48" s="130"/>
      <c r="K48" s="71"/>
    </row>
    <row r="49" spans="1:11" s="76" customFormat="1" ht="15" customHeight="1" thickBot="1">
      <c r="A49" s="131"/>
      <c r="B49" s="131"/>
      <c r="C49" s="131"/>
      <c r="D49" s="131"/>
      <c r="E49" s="131"/>
      <c r="F49" s="132">
        <f>F37+F47</f>
        <v>33256</v>
      </c>
      <c r="G49" s="101"/>
      <c r="H49" s="133">
        <f>H37+H47</f>
        <v>36960</v>
      </c>
      <c r="I49" s="101"/>
      <c r="J49" s="133">
        <f>J37+J47</f>
        <v>33297</v>
      </c>
      <c r="K49" s="71"/>
    </row>
    <row r="50" spans="6:12" s="76" customFormat="1" ht="15" customHeight="1">
      <c r="F50" s="81">
        <f>IF(F49-F25=0,"","error")</f>
      </c>
      <c r="J50" s="170">
        <f>IF(J49-J25=0,"","error")</f>
      </c>
      <c r="K50" s="91"/>
      <c r="L50" s="71"/>
    </row>
    <row r="51" spans="6:12" s="76" customFormat="1" ht="15" customHeight="1">
      <c r="F51" s="81"/>
      <c r="J51" s="171"/>
      <c r="K51" s="91"/>
      <c r="L51" s="71"/>
    </row>
    <row r="52" spans="6:12" s="76" customFormat="1" ht="15" customHeight="1">
      <c r="F52" s="81"/>
      <c r="K52" s="91"/>
      <c r="L52" s="71"/>
    </row>
    <row r="53" spans="1:12" s="76" customFormat="1" ht="15" customHeight="1">
      <c r="A53" s="120"/>
      <c r="F53" s="81"/>
      <c r="K53" s="91"/>
      <c r="L53" s="71"/>
    </row>
    <row r="54" spans="6:12" s="76" customFormat="1" ht="15" customHeight="1">
      <c r="F54" s="81"/>
      <c r="K54" s="91"/>
      <c r="L54" s="71"/>
    </row>
    <row r="55" spans="1:12" s="76" customFormat="1" ht="15" customHeight="1">
      <c r="A55" s="120"/>
      <c r="F55" s="81"/>
      <c r="K55" s="91"/>
      <c r="L55" s="71"/>
    </row>
    <row r="56" spans="6:12" s="76" customFormat="1" ht="15" customHeight="1">
      <c r="F56" s="81"/>
      <c r="K56" s="91"/>
      <c r="L56" s="71"/>
    </row>
    <row r="57" spans="6:12" s="76" customFormat="1" ht="15" customHeight="1">
      <c r="F57" s="81"/>
      <c r="K57" s="91"/>
      <c r="L57" s="71"/>
    </row>
    <row r="58" spans="6:12" s="76" customFormat="1" ht="15" customHeight="1">
      <c r="F58" s="81"/>
      <c r="K58" s="91"/>
      <c r="L58" s="71"/>
    </row>
    <row r="59" spans="6:12" s="76" customFormat="1" ht="15" customHeight="1">
      <c r="F59" s="81"/>
      <c r="K59" s="91"/>
      <c r="L59" s="71"/>
    </row>
    <row r="60" spans="6:12" s="76" customFormat="1" ht="15" customHeight="1">
      <c r="F60" s="81"/>
      <c r="K60" s="71"/>
      <c r="L60" s="71"/>
    </row>
    <row r="61" spans="6:12" s="76" customFormat="1" ht="15" customHeight="1">
      <c r="F61" s="81"/>
      <c r="K61" s="71"/>
      <c r="L61" s="71"/>
    </row>
    <row r="62" spans="6:12" s="76" customFormat="1" ht="15" customHeight="1">
      <c r="F62" s="81"/>
      <c r="K62" s="71"/>
      <c r="L62" s="71"/>
    </row>
    <row r="63" spans="6:12" s="76" customFormat="1" ht="15" customHeight="1">
      <c r="F63" s="81"/>
      <c r="K63" s="71"/>
      <c r="L63" s="71"/>
    </row>
    <row r="64" spans="6:12" s="76" customFormat="1" ht="15" customHeight="1">
      <c r="F64" s="81"/>
      <c r="K64" s="71"/>
      <c r="L64" s="71"/>
    </row>
    <row r="65" spans="6:12" s="76" customFormat="1" ht="15" customHeight="1">
      <c r="F65" s="81"/>
      <c r="K65" s="71"/>
      <c r="L65" s="71"/>
    </row>
    <row r="66" spans="6:12" s="76" customFormat="1" ht="15" customHeight="1">
      <c r="F66" s="81"/>
      <c r="K66" s="71"/>
      <c r="L66" s="71"/>
    </row>
    <row r="67" spans="6:12" s="76" customFormat="1" ht="15" customHeight="1">
      <c r="F67" s="81"/>
      <c r="K67" s="71"/>
      <c r="L67" s="71"/>
    </row>
    <row r="68" spans="6:12" s="76" customFormat="1" ht="15" customHeight="1">
      <c r="F68" s="81"/>
      <c r="K68" s="71"/>
      <c r="L68" s="71"/>
    </row>
    <row r="69" spans="6:12" s="76" customFormat="1" ht="15" customHeight="1">
      <c r="F69" s="81"/>
      <c r="K69" s="71"/>
      <c r="L69" s="71"/>
    </row>
    <row r="70" spans="6:12" s="76" customFormat="1" ht="15" customHeight="1">
      <c r="F70" s="81"/>
      <c r="K70" s="71"/>
      <c r="L70" s="71"/>
    </row>
    <row r="71" spans="6:12" s="76" customFormat="1" ht="15" customHeight="1">
      <c r="F71" s="81"/>
      <c r="K71" s="71"/>
      <c r="L71" s="71"/>
    </row>
    <row r="72" spans="6:12" s="76" customFormat="1" ht="15" customHeight="1">
      <c r="F72" s="81"/>
      <c r="K72" s="71"/>
      <c r="L72" s="71"/>
    </row>
    <row r="73" spans="6:12" s="76" customFormat="1" ht="15" customHeight="1">
      <c r="F73" s="81"/>
      <c r="K73" s="71"/>
      <c r="L73" s="71"/>
    </row>
    <row r="74" spans="6:12" s="76" customFormat="1" ht="15" customHeight="1">
      <c r="F74" s="81"/>
      <c r="K74" s="71"/>
      <c r="L74" s="71"/>
    </row>
    <row r="75" spans="6:12" s="76" customFormat="1" ht="15" customHeight="1">
      <c r="F75" s="81"/>
      <c r="K75" s="71"/>
      <c r="L75" s="71"/>
    </row>
    <row r="76" spans="6:12" s="76" customFormat="1" ht="15" customHeight="1">
      <c r="F76" s="81"/>
      <c r="K76" s="71"/>
      <c r="L76" s="71"/>
    </row>
    <row r="77" spans="6:12" s="76" customFormat="1" ht="15" customHeight="1">
      <c r="F77" s="81"/>
      <c r="K77" s="71"/>
      <c r="L77" s="71"/>
    </row>
    <row r="78" spans="6:12" s="76" customFormat="1" ht="15" customHeight="1">
      <c r="F78" s="81"/>
      <c r="K78" s="71"/>
      <c r="L78" s="71"/>
    </row>
    <row r="79" spans="6:12" s="76" customFormat="1" ht="15" customHeight="1">
      <c r="F79" s="81"/>
      <c r="K79" s="71"/>
      <c r="L79" s="71"/>
    </row>
    <row r="80" spans="6:12" s="76" customFormat="1" ht="15">
      <c r="F80" s="81"/>
      <c r="K80" s="71"/>
      <c r="L80" s="71"/>
    </row>
    <row r="81" spans="6:12" s="76" customFormat="1" ht="15">
      <c r="F81" s="81"/>
      <c r="K81" s="71"/>
      <c r="L81" s="71"/>
    </row>
    <row r="82" spans="6:12" s="76" customFormat="1" ht="15">
      <c r="F82" s="81"/>
      <c r="K82" s="71"/>
      <c r="L82" s="71"/>
    </row>
    <row r="83" spans="6:12" s="76" customFormat="1" ht="15">
      <c r="F83" s="81"/>
      <c r="K83" s="71"/>
      <c r="L83" s="71"/>
    </row>
    <row r="84" spans="6:12" s="76" customFormat="1" ht="15">
      <c r="F84" s="81"/>
      <c r="K84" s="71"/>
      <c r="L84" s="71"/>
    </row>
    <row r="85" spans="6:12" s="76" customFormat="1" ht="15">
      <c r="F85" s="81"/>
      <c r="K85" s="71"/>
      <c r="L85" s="71"/>
    </row>
    <row r="86" spans="6:12" s="76" customFormat="1" ht="15">
      <c r="F86" s="81"/>
      <c r="K86" s="71"/>
      <c r="L86" s="71"/>
    </row>
  </sheetData>
  <printOptions/>
  <pageMargins left="1" right="0.55" top="0.75" bottom="0.5" header="0.5" footer="0.5"/>
  <pageSetup blackAndWhite="1" fitToHeight="1" fitToWidth="1" horizontalDpi="300" verticalDpi="3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showGridLines="0" workbookViewId="0" topLeftCell="A1">
      <selection activeCell="A14" sqref="A14"/>
    </sheetView>
  </sheetViews>
  <sheetFormatPr defaultColWidth="9.00390625" defaultRowHeight="15.75"/>
  <cols>
    <col min="1" max="2" width="2.625" style="4" customWidth="1"/>
    <col min="3" max="3" width="43.625" style="4" customWidth="1"/>
    <col min="4" max="4" width="12.125" style="24" customWidth="1"/>
    <col min="5" max="5" width="2.125" style="24" customWidth="1"/>
    <col min="6" max="6" width="10.625" style="24" customWidth="1"/>
    <col min="7" max="7" width="2.125" style="4" customWidth="1"/>
    <col min="8" max="8" width="10.625" style="4" customWidth="1"/>
    <col min="9" max="9" width="2.625" style="4" customWidth="1"/>
    <col min="10" max="10" width="11.625" style="5" customWidth="1"/>
    <col min="11" max="16384" width="8.75390625" style="4" customWidth="1"/>
  </cols>
  <sheetData>
    <row r="1" spans="1:10" s="2" customFormat="1" ht="18" customHeight="1">
      <c r="A1" s="6" t="s">
        <v>14</v>
      </c>
      <c r="C1" s="1"/>
      <c r="D1" s="1"/>
      <c r="E1" s="1"/>
      <c r="F1" s="1"/>
      <c r="J1" s="3"/>
    </row>
    <row r="2" spans="1:10" s="2" customFormat="1" ht="18" customHeight="1">
      <c r="A2" s="1" t="s">
        <v>63</v>
      </c>
      <c r="D2" s="1"/>
      <c r="E2" s="1"/>
      <c r="F2" s="1"/>
      <c r="G2" s="3"/>
      <c r="H2" s="3"/>
      <c r="J2" s="3"/>
    </row>
    <row r="3" spans="1:10" s="8" customFormat="1" ht="15" customHeight="1" thickBot="1">
      <c r="A3" s="30" t="s">
        <v>15</v>
      </c>
      <c r="B3" s="29"/>
      <c r="C3" s="29"/>
      <c r="D3" s="30"/>
      <c r="E3" s="30"/>
      <c r="F3" s="30"/>
      <c r="G3" s="29"/>
      <c r="H3" s="29"/>
      <c r="I3" s="29"/>
      <c r="J3" s="29"/>
    </row>
    <row r="4" spans="1:10" s="8" customFormat="1" ht="15" customHeight="1">
      <c r="A4" s="44"/>
      <c r="B4" s="7"/>
      <c r="C4" s="7"/>
      <c r="D4" s="44"/>
      <c r="E4" s="44"/>
      <c r="F4" s="44"/>
      <c r="G4" s="7"/>
      <c r="H4" s="7"/>
      <c r="J4" s="7"/>
    </row>
    <row r="5" spans="1:10" s="8" customFormat="1" ht="15" customHeight="1">
      <c r="A5" s="44"/>
      <c r="B5" s="7"/>
      <c r="C5" s="7"/>
      <c r="D5" s="44"/>
      <c r="E5" s="44"/>
      <c r="F5" s="44"/>
      <c r="G5" s="7"/>
      <c r="H5" s="7"/>
      <c r="J5" s="7"/>
    </row>
    <row r="6" spans="1:10" s="8" customFormat="1" ht="15" customHeight="1">
      <c r="A6" s="44"/>
      <c r="B6" s="7"/>
      <c r="C6" s="7"/>
      <c r="D6" s="176" t="s">
        <v>44</v>
      </c>
      <c r="E6" s="176"/>
      <c r="F6" s="176"/>
      <c r="G6" s="9"/>
      <c r="H6" s="176" t="s">
        <v>69</v>
      </c>
      <c r="I6" s="176"/>
      <c r="J6" s="176"/>
    </row>
    <row r="7" spans="1:10" s="8" customFormat="1" ht="15" customHeight="1">
      <c r="A7" s="44"/>
      <c r="B7" s="7"/>
      <c r="C7" s="7"/>
      <c r="D7" s="51"/>
      <c r="E7" s="9"/>
      <c r="F7" s="54"/>
      <c r="G7" s="9"/>
      <c r="H7" s="51"/>
      <c r="I7" s="9"/>
      <c r="J7" s="54"/>
    </row>
    <row r="8" spans="4:10" s="8" customFormat="1" ht="15" customHeight="1">
      <c r="D8" s="52">
        <v>38870</v>
      </c>
      <c r="F8" s="53">
        <v>38499</v>
      </c>
      <c r="G8" s="7"/>
      <c r="H8" s="52">
        <v>38870</v>
      </c>
      <c r="J8" s="53">
        <v>38499</v>
      </c>
    </row>
    <row r="9" spans="4:10" s="8" customFormat="1" ht="15" customHeight="1">
      <c r="D9" s="28" t="s">
        <v>35</v>
      </c>
      <c r="E9" s="18"/>
      <c r="F9" s="9" t="s">
        <v>35</v>
      </c>
      <c r="H9" s="28" t="s">
        <v>35</v>
      </c>
      <c r="I9" s="18"/>
      <c r="J9" s="9" t="s">
        <v>35</v>
      </c>
    </row>
    <row r="10" spans="4:8" s="8" customFormat="1" ht="15" customHeight="1">
      <c r="D10" s="10"/>
      <c r="H10" s="10"/>
    </row>
    <row r="11" spans="1:10" s="7" customFormat="1" ht="15" customHeight="1">
      <c r="A11" s="7" t="s">
        <v>16</v>
      </c>
      <c r="D11" s="27">
        <f>H11-13363</f>
        <v>14764</v>
      </c>
      <c r="E11" s="11"/>
      <c r="F11" s="19">
        <v>14162</v>
      </c>
      <c r="H11" s="27">
        <v>28127</v>
      </c>
      <c r="I11" s="11"/>
      <c r="J11" s="19">
        <v>26193</v>
      </c>
    </row>
    <row r="12" spans="4:10" s="8" customFormat="1" ht="15" customHeight="1">
      <c r="D12" s="25"/>
      <c r="E12" s="12"/>
      <c r="F12" s="15"/>
      <c r="H12" s="25"/>
      <c r="I12" s="12"/>
      <c r="J12" s="15"/>
    </row>
    <row r="13" spans="1:10" s="7" customFormat="1" ht="15" customHeight="1">
      <c r="A13" s="23" t="s">
        <v>76</v>
      </c>
      <c r="B13" s="13"/>
      <c r="C13" s="13"/>
      <c r="D13" s="172">
        <f>H13-10516</f>
        <v>11488</v>
      </c>
      <c r="E13" s="17"/>
      <c r="F13" s="14">
        <v>11313</v>
      </c>
      <c r="H13" s="26">
        <v>22004</v>
      </c>
      <c r="I13" s="17"/>
      <c r="J13" s="14">
        <v>21261</v>
      </c>
    </row>
    <row r="14" spans="1:10" s="7" customFormat="1" ht="15" customHeight="1">
      <c r="A14" s="22"/>
      <c r="B14" s="13"/>
      <c r="C14" s="13"/>
      <c r="D14" s="32">
        <f>SUM(D11-D13)</f>
        <v>3276</v>
      </c>
      <c r="E14" s="17"/>
      <c r="F14" s="14">
        <f>SUM(F11-F13)</f>
        <v>2849</v>
      </c>
      <c r="G14" s="31"/>
      <c r="H14" s="26">
        <f>SUM(H11-H13)</f>
        <v>6123</v>
      </c>
      <c r="I14" s="17"/>
      <c r="J14" s="14">
        <f>SUM(J11-J13)</f>
        <v>4932</v>
      </c>
    </row>
    <row r="15" spans="1:10" s="7" customFormat="1" ht="15" customHeight="1">
      <c r="A15" s="21"/>
      <c r="D15" s="25"/>
      <c r="E15" s="12"/>
      <c r="F15" s="15"/>
      <c r="H15" s="25"/>
      <c r="I15" s="12"/>
      <c r="J15" s="15"/>
    </row>
    <row r="16" spans="1:10" s="7" customFormat="1" ht="15" customHeight="1">
      <c r="A16" s="20" t="s">
        <v>0</v>
      </c>
      <c r="D16" s="25"/>
      <c r="E16" s="12"/>
      <c r="F16" s="15"/>
      <c r="H16" s="25"/>
      <c r="I16" s="12"/>
      <c r="J16" s="15"/>
    </row>
    <row r="17" spans="1:10" s="7" customFormat="1" ht="15" customHeight="1">
      <c r="A17" s="21"/>
      <c r="B17" s="7" t="s">
        <v>17</v>
      </c>
      <c r="D17" s="172">
        <f>H17-1731</f>
        <v>2091</v>
      </c>
      <c r="E17" s="12"/>
      <c r="F17" s="15">
        <v>1685</v>
      </c>
      <c r="H17" s="25">
        <v>3822</v>
      </c>
      <c r="I17" s="12"/>
      <c r="J17" s="15">
        <v>3400</v>
      </c>
    </row>
    <row r="18" spans="1:10" s="7" customFormat="1" ht="15" customHeight="1">
      <c r="A18" s="21"/>
      <c r="B18" s="7" t="s">
        <v>18</v>
      </c>
      <c r="D18" s="172">
        <f>H18-800</f>
        <v>761</v>
      </c>
      <c r="E18" s="12"/>
      <c r="F18" s="15">
        <v>872</v>
      </c>
      <c r="H18" s="25">
        <v>1561</v>
      </c>
      <c r="I18" s="12"/>
      <c r="J18" s="15">
        <v>1777</v>
      </c>
    </row>
    <row r="19" spans="1:10" s="7" customFormat="1" ht="15" customHeight="1">
      <c r="A19" s="22"/>
      <c r="B19" s="13" t="s">
        <v>26</v>
      </c>
      <c r="C19" s="13"/>
      <c r="D19" s="172">
        <f>H19-105</f>
        <v>114</v>
      </c>
      <c r="E19" s="17"/>
      <c r="F19" s="14">
        <v>126</v>
      </c>
      <c r="H19" s="26">
        <v>219</v>
      </c>
      <c r="I19" s="17"/>
      <c r="J19" s="14">
        <v>244</v>
      </c>
    </row>
    <row r="20" spans="1:10" s="7" customFormat="1" ht="15" customHeight="1">
      <c r="A20" s="31"/>
      <c r="B20" s="31"/>
      <c r="C20" s="31"/>
      <c r="D20" s="32">
        <f>SUM(D17:D19)</f>
        <v>2966</v>
      </c>
      <c r="E20" s="33"/>
      <c r="F20" s="34">
        <f>SUM(F17:F19)</f>
        <v>2683</v>
      </c>
      <c r="G20" s="31"/>
      <c r="H20" s="32">
        <f>SUM(H17:H19)</f>
        <v>5602</v>
      </c>
      <c r="I20" s="33"/>
      <c r="J20" s="34">
        <f>SUM(J17:J19)</f>
        <v>5421</v>
      </c>
    </row>
    <row r="21" spans="2:10" s="8" customFormat="1" ht="15" customHeight="1">
      <c r="B21" s="7"/>
      <c r="C21" s="7"/>
      <c r="D21" s="25"/>
      <c r="E21" s="12"/>
      <c r="F21" s="15"/>
      <c r="H21" s="25"/>
      <c r="I21" s="12"/>
      <c r="J21" s="15"/>
    </row>
    <row r="22" spans="1:10" s="7" customFormat="1" ht="15" customHeight="1">
      <c r="A22" s="20" t="s">
        <v>61</v>
      </c>
      <c r="D22" s="25">
        <f>D14-D20</f>
        <v>310</v>
      </c>
      <c r="E22" s="12"/>
      <c r="F22" s="15">
        <f>F14-F20</f>
        <v>166</v>
      </c>
      <c r="H22" s="25">
        <f>H14-H20</f>
        <v>521</v>
      </c>
      <c r="I22" s="12"/>
      <c r="J22" s="15">
        <f>J14-J20</f>
        <v>-489</v>
      </c>
    </row>
    <row r="23" spans="1:10" s="7" customFormat="1" ht="15" customHeight="1">
      <c r="A23" s="20"/>
      <c r="D23" s="25"/>
      <c r="E23" s="12"/>
      <c r="F23" s="15"/>
      <c r="H23" s="25"/>
      <c r="I23" s="12"/>
      <c r="J23" s="15"/>
    </row>
    <row r="24" spans="1:10" s="7" customFormat="1" ht="15" customHeight="1">
      <c r="A24" s="23" t="s">
        <v>45</v>
      </c>
      <c r="B24" s="13"/>
      <c r="C24" s="13"/>
      <c r="D24" s="26">
        <v>0</v>
      </c>
      <c r="E24" s="17"/>
      <c r="F24" s="14">
        <v>0</v>
      </c>
      <c r="G24" s="13"/>
      <c r="H24" s="26">
        <v>0</v>
      </c>
      <c r="I24" s="17"/>
      <c r="J24" s="14">
        <v>276</v>
      </c>
    </row>
    <row r="25" spans="1:10" s="7" customFormat="1" ht="15" customHeight="1">
      <c r="A25" s="21"/>
      <c r="D25" s="25"/>
      <c r="E25" s="12"/>
      <c r="F25" s="15"/>
      <c r="H25" s="25"/>
      <c r="I25" s="12"/>
      <c r="J25" s="15"/>
    </row>
    <row r="26" spans="1:10" s="7" customFormat="1" ht="15" customHeight="1">
      <c r="A26" s="20" t="s">
        <v>60</v>
      </c>
      <c r="D26" s="25">
        <f>D22-D24</f>
        <v>310</v>
      </c>
      <c r="E26" s="12"/>
      <c r="F26" s="15">
        <f>F22-F24</f>
        <v>166</v>
      </c>
      <c r="H26" s="25">
        <f>H22-H24</f>
        <v>521</v>
      </c>
      <c r="I26" s="12"/>
      <c r="J26" s="15">
        <f>J22-J24</f>
        <v>-765</v>
      </c>
    </row>
    <row r="27" spans="1:10" s="7" customFormat="1" ht="15" customHeight="1">
      <c r="A27" s="21"/>
      <c r="D27" s="25"/>
      <c r="E27" s="12"/>
      <c r="F27" s="15"/>
      <c r="H27" s="25"/>
      <c r="I27" s="12"/>
      <c r="J27" s="15"/>
    </row>
    <row r="28" spans="1:10" s="7" customFormat="1" ht="15" customHeight="1">
      <c r="A28" s="23" t="s">
        <v>70</v>
      </c>
      <c r="B28" s="13"/>
      <c r="C28" s="13"/>
      <c r="D28" s="173">
        <f>H28-33</f>
        <v>-98</v>
      </c>
      <c r="E28" s="14"/>
      <c r="F28" s="14">
        <v>349</v>
      </c>
      <c r="G28" s="13"/>
      <c r="H28" s="26">
        <v>-65</v>
      </c>
      <c r="I28" s="14"/>
      <c r="J28" s="14">
        <v>399</v>
      </c>
    </row>
    <row r="29" spans="1:10" s="7" customFormat="1" ht="15" customHeight="1">
      <c r="A29" s="21"/>
      <c r="D29" s="25"/>
      <c r="E29" s="15"/>
      <c r="F29" s="15"/>
      <c r="H29" s="25"/>
      <c r="I29" s="15"/>
      <c r="J29" s="15"/>
    </row>
    <row r="30" spans="1:10" s="7" customFormat="1" ht="15" customHeight="1" thickBot="1">
      <c r="A30" s="29" t="s">
        <v>56</v>
      </c>
      <c r="B30" s="29"/>
      <c r="C30" s="29"/>
      <c r="D30" s="35">
        <f>D26-D28</f>
        <v>408</v>
      </c>
      <c r="E30" s="36"/>
      <c r="F30" s="37">
        <f>F26-F28</f>
        <v>-183</v>
      </c>
      <c r="G30" s="29"/>
      <c r="H30" s="35">
        <f>H26-H28</f>
        <v>586</v>
      </c>
      <c r="I30" s="36"/>
      <c r="J30" s="37">
        <f>J26-J28</f>
        <v>-1164</v>
      </c>
    </row>
    <row r="31" spans="4:10" s="8" customFormat="1" ht="15" customHeight="1">
      <c r="D31" s="25"/>
      <c r="E31" s="16"/>
      <c r="F31" s="15"/>
      <c r="H31" s="25"/>
      <c r="I31" s="16"/>
      <c r="J31" s="15"/>
    </row>
    <row r="32" spans="1:10" s="8" customFormat="1" ht="15" customHeight="1">
      <c r="A32" s="8" t="s">
        <v>57</v>
      </c>
      <c r="D32" s="166"/>
      <c r="E32" s="16"/>
      <c r="F32" s="155"/>
      <c r="G32" s="7"/>
      <c r="H32" s="166"/>
      <c r="I32" s="16"/>
      <c r="J32" s="155"/>
    </row>
    <row r="33" spans="1:10" s="8" customFormat="1" ht="15" customHeight="1" thickBot="1">
      <c r="A33" s="29"/>
      <c r="B33" s="29" t="s">
        <v>64</v>
      </c>
      <c r="C33" s="29"/>
      <c r="D33" s="50">
        <v>0.02</v>
      </c>
      <c r="E33" s="38"/>
      <c r="F33" s="39">
        <v>-0.01</v>
      </c>
      <c r="G33" s="29"/>
      <c r="H33" s="50">
        <v>0.03</v>
      </c>
      <c r="I33" s="38"/>
      <c r="J33" s="39">
        <v>-0.07</v>
      </c>
    </row>
    <row r="34" spans="1:10" s="8" customFormat="1" ht="15" customHeight="1">
      <c r="A34" s="7"/>
      <c r="B34" s="7"/>
      <c r="C34" s="7"/>
      <c r="D34" s="25"/>
      <c r="E34" s="25"/>
      <c r="F34" s="25"/>
      <c r="G34" s="16"/>
      <c r="H34" s="15"/>
      <c r="I34" s="7"/>
      <c r="J34" s="16"/>
    </row>
    <row r="35" spans="1:10" s="8" customFormat="1" ht="15" customHeight="1">
      <c r="A35" s="7"/>
      <c r="B35" s="7"/>
      <c r="C35" s="7"/>
      <c r="D35" s="25"/>
      <c r="E35" s="25"/>
      <c r="F35" s="25"/>
      <c r="G35" s="16"/>
      <c r="H35" s="15"/>
      <c r="I35" s="7"/>
      <c r="J35" s="16"/>
    </row>
    <row r="36" spans="4:10" s="8" customFormat="1" ht="15" customHeight="1">
      <c r="D36" s="10"/>
      <c r="E36" s="10"/>
      <c r="F36" s="10"/>
      <c r="J36" s="7"/>
    </row>
    <row r="37" spans="4:10" s="8" customFormat="1" ht="15" customHeight="1">
      <c r="D37" s="10"/>
      <c r="E37" s="10"/>
      <c r="F37" s="10"/>
      <c r="J37" s="7"/>
    </row>
    <row r="38" spans="4:10" s="8" customFormat="1" ht="15" customHeight="1">
      <c r="D38" s="10"/>
      <c r="E38" s="10"/>
      <c r="F38" s="10"/>
      <c r="J38" s="7"/>
    </row>
    <row r="39" spans="4:10" s="8" customFormat="1" ht="15" customHeight="1">
      <c r="D39" s="10"/>
      <c r="E39" s="10"/>
      <c r="F39" s="10"/>
      <c r="J39" s="7"/>
    </row>
    <row r="40" spans="4:10" s="8" customFormat="1" ht="15">
      <c r="D40" s="10"/>
      <c r="E40" s="10"/>
      <c r="F40" s="10"/>
      <c r="J40" s="7"/>
    </row>
    <row r="41" spans="4:10" s="8" customFormat="1" ht="15">
      <c r="D41" s="10"/>
      <c r="E41" s="10"/>
      <c r="F41" s="10"/>
      <c r="J41" s="7"/>
    </row>
    <row r="42" spans="4:10" s="8" customFormat="1" ht="15">
      <c r="D42" s="10"/>
      <c r="E42" s="10"/>
      <c r="F42" s="10"/>
      <c r="J42" s="7"/>
    </row>
    <row r="43" spans="4:10" s="8" customFormat="1" ht="15">
      <c r="D43" s="10"/>
      <c r="E43" s="10"/>
      <c r="F43" s="10"/>
      <c r="J43" s="7"/>
    </row>
    <row r="44" spans="4:10" s="8" customFormat="1" ht="15">
      <c r="D44" s="10"/>
      <c r="E44" s="10"/>
      <c r="F44" s="10"/>
      <c r="J44" s="7"/>
    </row>
    <row r="45" spans="4:10" s="8" customFormat="1" ht="15">
      <c r="D45" s="10"/>
      <c r="E45" s="10"/>
      <c r="F45" s="10"/>
      <c r="J45" s="7"/>
    </row>
    <row r="46" spans="4:10" s="8" customFormat="1" ht="15">
      <c r="D46" s="10"/>
      <c r="E46" s="10"/>
      <c r="F46" s="10"/>
      <c r="J46" s="7"/>
    </row>
    <row r="47" spans="4:10" s="8" customFormat="1" ht="15">
      <c r="D47" s="10"/>
      <c r="E47" s="10"/>
      <c r="F47" s="10"/>
      <c r="J47" s="7"/>
    </row>
    <row r="48" spans="4:10" s="8" customFormat="1" ht="15">
      <c r="D48" s="10"/>
      <c r="E48" s="10"/>
      <c r="F48" s="10"/>
      <c r="J48" s="7"/>
    </row>
    <row r="49" spans="4:10" s="8" customFormat="1" ht="15">
      <c r="D49" s="10"/>
      <c r="E49" s="10"/>
      <c r="F49" s="10"/>
      <c r="J49" s="7"/>
    </row>
    <row r="50" spans="4:10" s="8" customFormat="1" ht="15">
      <c r="D50" s="10"/>
      <c r="E50" s="10"/>
      <c r="F50" s="10"/>
      <c r="J50" s="7"/>
    </row>
    <row r="51" spans="4:10" s="8" customFormat="1" ht="15">
      <c r="D51" s="10"/>
      <c r="E51" s="10"/>
      <c r="F51" s="10"/>
      <c r="J51" s="7"/>
    </row>
    <row r="52" spans="4:10" s="8" customFormat="1" ht="15">
      <c r="D52" s="10"/>
      <c r="E52" s="10"/>
      <c r="F52" s="10"/>
      <c r="J52" s="7"/>
    </row>
    <row r="53" spans="4:10" s="8" customFormat="1" ht="15">
      <c r="D53" s="10"/>
      <c r="E53" s="10"/>
      <c r="F53" s="10"/>
      <c r="J53" s="7"/>
    </row>
    <row r="54" spans="4:10" s="8" customFormat="1" ht="15">
      <c r="D54" s="10"/>
      <c r="E54" s="10"/>
      <c r="F54" s="10"/>
      <c r="J54" s="7"/>
    </row>
    <row r="55" spans="4:10" s="8" customFormat="1" ht="15">
      <c r="D55" s="10"/>
      <c r="E55" s="10"/>
      <c r="F55" s="10"/>
      <c r="J55" s="7"/>
    </row>
    <row r="56" spans="4:10" s="8" customFormat="1" ht="15">
      <c r="D56" s="10"/>
      <c r="E56" s="10"/>
      <c r="F56" s="10"/>
      <c r="J56" s="7"/>
    </row>
    <row r="57" spans="4:10" s="8" customFormat="1" ht="15">
      <c r="D57" s="10"/>
      <c r="E57" s="10"/>
      <c r="F57" s="10"/>
      <c r="J57" s="7"/>
    </row>
    <row r="58" spans="4:10" s="8" customFormat="1" ht="15">
      <c r="D58" s="10"/>
      <c r="E58" s="10"/>
      <c r="F58" s="10"/>
      <c r="J58" s="7"/>
    </row>
    <row r="59" spans="4:10" s="8" customFormat="1" ht="15">
      <c r="D59" s="10"/>
      <c r="E59" s="10"/>
      <c r="F59" s="10"/>
      <c r="J59" s="7"/>
    </row>
    <row r="60" spans="4:10" s="8" customFormat="1" ht="15">
      <c r="D60" s="10"/>
      <c r="E60" s="10"/>
      <c r="F60" s="10"/>
      <c r="J60" s="7"/>
    </row>
    <row r="61" spans="4:10" s="8" customFormat="1" ht="15">
      <c r="D61" s="10"/>
      <c r="E61" s="10"/>
      <c r="F61" s="10"/>
      <c r="J61" s="7"/>
    </row>
    <row r="62" spans="4:10" s="8" customFormat="1" ht="15">
      <c r="D62" s="10"/>
      <c r="E62" s="10"/>
      <c r="F62" s="10"/>
      <c r="J62" s="7"/>
    </row>
  </sheetData>
  <mergeCells count="2">
    <mergeCell ref="D6:F6"/>
    <mergeCell ref="H6:J6"/>
  </mergeCells>
  <printOptions/>
  <pageMargins left="1" right="0.8" top="0.75" bottom="0.5" header="0.5" footer="0.5"/>
  <pageSetup blackAndWhite="1" fitToHeight="1" fitToWidth="1" horizontalDpi="300" verticalDpi="300" orientation="portrait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4"/>
  <sheetViews>
    <sheetView showGridLines="0" tabSelected="1" workbookViewId="0" topLeftCell="A1">
      <selection activeCell="C8" sqref="C8"/>
    </sheetView>
  </sheetViews>
  <sheetFormatPr defaultColWidth="9.00390625" defaultRowHeight="15.75"/>
  <cols>
    <col min="1" max="2" width="2.625" style="4" customWidth="1"/>
    <col min="3" max="3" width="43.625" style="4" customWidth="1"/>
    <col min="4" max="4" width="12.125" style="24" customWidth="1"/>
    <col min="5" max="5" width="2.125" style="24" customWidth="1"/>
    <col min="6" max="6" width="10.625" style="24" customWidth="1"/>
    <col min="7" max="7" width="2.125" style="4" customWidth="1"/>
    <col min="8" max="8" width="10.625" style="4" customWidth="1"/>
    <col min="9" max="9" width="2.125" style="4" customWidth="1"/>
    <col min="10" max="10" width="11.625" style="5" customWidth="1"/>
    <col min="11" max="16384" width="8.75390625" style="4" customWidth="1"/>
  </cols>
  <sheetData>
    <row r="1" spans="1:10" s="2" customFormat="1" ht="18" customHeight="1">
      <c r="A1" s="6" t="s">
        <v>14</v>
      </c>
      <c r="C1" s="1"/>
      <c r="D1" s="1"/>
      <c r="E1" s="1"/>
      <c r="F1" s="1"/>
      <c r="J1" s="3"/>
    </row>
    <row r="2" spans="1:10" s="2" customFormat="1" ht="18" customHeight="1">
      <c r="A2" s="1" t="s">
        <v>65</v>
      </c>
      <c r="D2" s="1"/>
      <c r="E2" s="1"/>
      <c r="F2" s="1"/>
      <c r="G2" s="3"/>
      <c r="H2" s="3"/>
      <c r="J2" s="3"/>
    </row>
    <row r="3" spans="1:10" s="8" customFormat="1" ht="15" customHeight="1" thickBot="1">
      <c r="A3" s="30" t="s">
        <v>19</v>
      </c>
      <c r="B3" s="29"/>
      <c r="C3" s="29"/>
      <c r="D3" s="30"/>
      <c r="E3" s="30"/>
      <c r="F3" s="30"/>
      <c r="G3" s="29"/>
      <c r="H3" s="29"/>
      <c r="I3" s="29"/>
      <c r="J3" s="29"/>
    </row>
    <row r="4" spans="1:10" s="8" customFormat="1" ht="15" customHeight="1">
      <c r="A4" s="44"/>
      <c r="B4" s="7"/>
      <c r="C4" s="7"/>
      <c r="D4" s="44"/>
      <c r="E4" s="44"/>
      <c r="F4" s="44"/>
      <c r="G4" s="7"/>
      <c r="H4" s="7"/>
      <c r="J4" s="7"/>
    </row>
    <row r="5" spans="1:10" s="8" customFormat="1" ht="15" customHeight="1">
      <c r="A5" s="44"/>
      <c r="B5" s="7"/>
      <c r="C5" s="7"/>
      <c r="D5" s="44"/>
      <c r="E5" s="44"/>
      <c r="F5" s="44"/>
      <c r="G5" s="7"/>
      <c r="H5" s="7"/>
      <c r="J5" s="7"/>
    </row>
    <row r="6" spans="1:10" s="8" customFormat="1" ht="15" customHeight="1">
      <c r="A6" s="44"/>
      <c r="B6" s="7"/>
      <c r="C6" s="7"/>
      <c r="D6" s="176" t="s">
        <v>44</v>
      </c>
      <c r="E6" s="176"/>
      <c r="F6" s="176"/>
      <c r="G6" s="9"/>
      <c r="H6" s="176" t="s">
        <v>69</v>
      </c>
      <c r="I6" s="176"/>
      <c r="J6" s="176"/>
    </row>
    <row r="7" spans="1:10" s="8" customFormat="1" ht="15" customHeight="1">
      <c r="A7" s="44"/>
      <c r="B7" s="7"/>
      <c r="C7" s="7"/>
      <c r="D7" s="51"/>
      <c r="E7" s="9"/>
      <c r="F7" s="54"/>
      <c r="G7" s="9"/>
      <c r="H7" s="51"/>
      <c r="I7" s="9"/>
      <c r="J7" s="54"/>
    </row>
    <row r="8" spans="4:10" s="8" customFormat="1" ht="15" customHeight="1">
      <c r="D8" s="52">
        <v>38870</v>
      </c>
      <c r="F8" s="53">
        <v>38499</v>
      </c>
      <c r="G8" s="7"/>
      <c r="H8" s="52">
        <v>38870</v>
      </c>
      <c r="J8" s="53">
        <v>38499</v>
      </c>
    </row>
    <row r="9" spans="4:10" s="8" customFormat="1" ht="15" customHeight="1">
      <c r="D9" s="28" t="s">
        <v>35</v>
      </c>
      <c r="E9" s="18"/>
      <c r="F9" s="9" t="s">
        <v>35</v>
      </c>
      <c r="H9" s="28" t="s">
        <v>35</v>
      </c>
      <c r="I9" s="18"/>
      <c r="J9" s="9" t="s">
        <v>35</v>
      </c>
    </row>
    <row r="10" spans="4:8" s="8" customFormat="1" ht="15" customHeight="1">
      <c r="D10" s="10"/>
      <c r="H10" s="10"/>
    </row>
    <row r="11" spans="4:10" s="8" customFormat="1" ht="15" customHeight="1">
      <c r="D11" s="28"/>
      <c r="F11" s="9"/>
      <c r="H11" s="9"/>
      <c r="J11" s="7"/>
    </row>
    <row r="12" spans="1:10" s="8" customFormat="1" ht="15" customHeight="1">
      <c r="A12" s="8" t="s">
        <v>46</v>
      </c>
      <c r="D12" s="46">
        <f>-2272</f>
        <v>-2272</v>
      </c>
      <c r="E12" s="46"/>
      <c r="F12" s="40">
        <v>-2538</v>
      </c>
      <c r="G12" s="7"/>
      <c r="H12" s="46">
        <v>-2450</v>
      </c>
      <c r="J12" s="40">
        <v>-1270</v>
      </c>
    </row>
    <row r="13" spans="1:10" s="8" customFormat="1" ht="15" customHeight="1">
      <c r="A13" s="13" t="s">
        <v>50</v>
      </c>
      <c r="B13" s="13"/>
      <c r="C13" s="13"/>
      <c r="D13" s="47">
        <v>0</v>
      </c>
      <c r="E13" s="47"/>
      <c r="F13" s="42">
        <v>0</v>
      </c>
      <c r="G13" s="42"/>
      <c r="H13" s="47">
        <v>0</v>
      </c>
      <c r="I13" s="13"/>
      <c r="J13" s="42">
        <v>-287</v>
      </c>
    </row>
    <row r="14" spans="1:10" s="8" customFormat="1" ht="15" customHeight="1">
      <c r="A14" s="8" t="s">
        <v>47</v>
      </c>
      <c r="D14" s="43">
        <f>SUM(D12:D13)</f>
        <v>-2272</v>
      </c>
      <c r="E14" s="43"/>
      <c r="F14" s="41">
        <f>SUM(F12:F13)</f>
        <v>-2538</v>
      </c>
      <c r="G14" s="156"/>
      <c r="H14" s="43">
        <f>SUM(H12:H13)</f>
        <v>-2450</v>
      </c>
      <c r="J14" s="41">
        <f>SUM(J12:J13)</f>
        <v>-1557</v>
      </c>
    </row>
    <row r="15" spans="1:10" s="8" customFormat="1" ht="15" customHeight="1">
      <c r="A15" s="13" t="s">
        <v>58</v>
      </c>
      <c r="B15" s="13"/>
      <c r="C15" s="13"/>
      <c r="D15" s="47">
        <f>earnings!D30</f>
        <v>408</v>
      </c>
      <c r="E15" s="47"/>
      <c r="F15" s="42">
        <f>earnings!F30</f>
        <v>-183</v>
      </c>
      <c r="G15" s="42"/>
      <c r="H15" s="47">
        <f>earnings!H30</f>
        <v>586</v>
      </c>
      <c r="I15" s="13"/>
      <c r="J15" s="42">
        <f>earnings!J30</f>
        <v>-1164</v>
      </c>
    </row>
    <row r="16" spans="4:10" s="8" customFormat="1" ht="15" customHeight="1">
      <c r="D16" s="43"/>
      <c r="E16" s="43"/>
      <c r="F16" s="41"/>
      <c r="G16" s="41"/>
      <c r="H16" s="43"/>
      <c r="J16" s="41"/>
    </row>
    <row r="17" spans="1:10" s="10" customFormat="1" ht="15" customHeight="1" thickBot="1">
      <c r="A17" s="29" t="s">
        <v>48</v>
      </c>
      <c r="B17" s="30"/>
      <c r="C17" s="30"/>
      <c r="D17" s="49">
        <f>SUM(D14:D15)</f>
        <v>-1864</v>
      </c>
      <c r="E17" s="45"/>
      <c r="F17" s="157">
        <f>SUM(F14:F15)</f>
        <v>-2721</v>
      </c>
      <c r="G17" s="30"/>
      <c r="H17" s="45">
        <f>SUM(H14:H15)</f>
        <v>-1864</v>
      </c>
      <c r="I17" s="30"/>
      <c r="J17" s="157">
        <f>SUM(J14:J15)</f>
        <v>-2721</v>
      </c>
    </row>
    <row r="18" spans="4:10" s="8" customFormat="1" ht="15" customHeight="1">
      <c r="D18" s="10"/>
      <c r="E18" s="10"/>
      <c r="F18" s="10"/>
      <c r="J18" s="7"/>
    </row>
    <row r="19" spans="4:10" s="8" customFormat="1" ht="15" customHeight="1">
      <c r="D19" s="10"/>
      <c r="E19" s="10"/>
      <c r="F19" s="10"/>
      <c r="J19" s="7"/>
    </row>
    <row r="20" spans="4:10" s="8" customFormat="1" ht="15" customHeight="1">
      <c r="D20" s="10"/>
      <c r="E20" s="10"/>
      <c r="F20" s="10"/>
      <c r="J20" s="7"/>
    </row>
    <row r="21" spans="4:10" s="8" customFormat="1" ht="15" customHeight="1">
      <c r="D21" s="10"/>
      <c r="E21" s="10"/>
      <c r="F21" s="10"/>
      <c r="J21" s="7"/>
    </row>
    <row r="22" spans="4:10" s="8" customFormat="1" ht="15">
      <c r="D22" s="10"/>
      <c r="E22" s="10"/>
      <c r="F22" s="10"/>
      <c r="J22" s="7"/>
    </row>
    <row r="23" spans="4:10" s="8" customFormat="1" ht="15">
      <c r="D23" s="10"/>
      <c r="E23" s="10"/>
      <c r="F23" s="10"/>
      <c r="J23" s="7"/>
    </row>
    <row r="24" spans="4:10" s="8" customFormat="1" ht="15">
      <c r="D24" s="10"/>
      <c r="E24" s="10"/>
      <c r="F24" s="10"/>
      <c r="J24" s="7"/>
    </row>
    <row r="25" spans="4:10" s="8" customFormat="1" ht="15">
      <c r="D25" s="10"/>
      <c r="E25" s="10"/>
      <c r="F25" s="10"/>
      <c r="J25" s="7"/>
    </row>
    <row r="26" spans="4:10" s="8" customFormat="1" ht="15">
      <c r="D26" s="10"/>
      <c r="E26" s="10"/>
      <c r="F26" s="10"/>
      <c r="J26" s="7"/>
    </row>
    <row r="27" spans="4:10" s="8" customFormat="1" ht="15">
      <c r="D27" s="10"/>
      <c r="E27" s="10"/>
      <c r="F27" s="10"/>
      <c r="J27" s="7"/>
    </row>
    <row r="28" spans="4:10" s="8" customFormat="1" ht="15">
      <c r="D28" s="10"/>
      <c r="E28" s="10"/>
      <c r="F28" s="10"/>
      <c r="J28" s="7"/>
    </row>
    <row r="29" spans="4:10" s="8" customFormat="1" ht="15">
      <c r="D29" s="10"/>
      <c r="E29" s="10"/>
      <c r="F29" s="10"/>
      <c r="J29" s="7"/>
    </row>
    <row r="30" spans="4:10" s="8" customFormat="1" ht="15">
      <c r="D30" s="10"/>
      <c r="E30" s="10"/>
      <c r="F30" s="10"/>
      <c r="J30" s="7"/>
    </row>
    <row r="31" spans="4:10" s="8" customFormat="1" ht="15">
      <c r="D31" s="10"/>
      <c r="E31" s="10"/>
      <c r="F31" s="10"/>
      <c r="J31" s="7"/>
    </row>
    <row r="32" spans="4:10" s="8" customFormat="1" ht="15">
      <c r="D32" s="10"/>
      <c r="E32" s="10"/>
      <c r="F32" s="10"/>
      <c r="J32" s="7"/>
    </row>
    <row r="33" spans="4:10" s="8" customFormat="1" ht="15">
      <c r="D33" s="10"/>
      <c r="E33" s="10"/>
      <c r="F33" s="10"/>
      <c r="J33" s="7"/>
    </row>
    <row r="34" spans="4:10" s="8" customFormat="1" ht="15">
      <c r="D34" s="10"/>
      <c r="E34" s="10"/>
      <c r="F34" s="10"/>
      <c r="J34" s="7"/>
    </row>
    <row r="35" spans="4:10" s="8" customFormat="1" ht="15">
      <c r="D35" s="10"/>
      <c r="E35" s="10"/>
      <c r="F35" s="10"/>
      <c r="J35" s="7"/>
    </row>
    <row r="36" spans="4:10" s="8" customFormat="1" ht="15">
      <c r="D36" s="10"/>
      <c r="E36" s="10"/>
      <c r="F36" s="10"/>
      <c r="J36" s="7"/>
    </row>
    <row r="37" spans="4:10" s="8" customFormat="1" ht="15">
      <c r="D37" s="10"/>
      <c r="E37" s="10"/>
      <c r="F37" s="10"/>
      <c r="J37" s="7"/>
    </row>
    <row r="38" spans="4:10" s="8" customFormat="1" ht="15">
      <c r="D38" s="10"/>
      <c r="E38" s="10"/>
      <c r="F38" s="10"/>
      <c r="J38" s="7"/>
    </row>
    <row r="39" spans="4:10" s="8" customFormat="1" ht="15">
      <c r="D39" s="10"/>
      <c r="E39" s="10"/>
      <c r="F39" s="10"/>
      <c r="J39" s="7"/>
    </row>
    <row r="40" spans="4:10" s="8" customFormat="1" ht="15">
      <c r="D40" s="10"/>
      <c r="E40" s="10"/>
      <c r="F40" s="10"/>
      <c r="J40" s="7"/>
    </row>
    <row r="41" spans="4:10" s="8" customFormat="1" ht="15">
      <c r="D41" s="10"/>
      <c r="E41" s="10"/>
      <c r="F41" s="10"/>
      <c r="J41" s="7"/>
    </row>
    <row r="42" spans="4:10" s="8" customFormat="1" ht="15">
      <c r="D42" s="10"/>
      <c r="E42" s="10"/>
      <c r="F42" s="10"/>
      <c r="J42" s="7"/>
    </row>
    <row r="43" spans="4:10" s="8" customFormat="1" ht="15">
      <c r="D43" s="10"/>
      <c r="E43" s="10"/>
      <c r="F43" s="10"/>
      <c r="J43" s="7"/>
    </row>
    <row r="44" spans="4:10" s="8" customFormat="1" ht="15">
      <c r="D44" s="10"/>
      <c r="E44" s="10"/>
      <c r="F44" s="10"/>
      <c r="J44" s="7"/>
    </row>
  </sheetData>
  <mergeCells count="2">
    <mergeCell ref="D6:F6"/>
    <mergeCell ref="H6:J6"/>
  </mergeCells>
  <printOptions/>
  <pageMargins left="1" right="0.8" top="0.75" bottom="0.5" header="0.5" footer="0.5"/>
  <pageSetup blackAndWhite="1" fitToHeight="1" fitToWidth="1" horizontalDpi="300" verticalDpi="3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showGridLines="0" workbookViewId="0" topLeftCell="A27">
      <selection activeCell="A37" sqref="A37"/>
    </sheetView>
  </sheetViews>
  <sheetFormatPr defaultColWidth="9.00390625" defaultRowHeight="15.75"/>
  <cols>
    <col min="1" max="4" width="2.625" style="134" customWidth="1"/>
    <col min="5" max="5" width="42.625" style="134" customWidth="1"/>
    <col min="6" max="6" width="12.125" style="135" customWidth="1"/>
    <col min="7" max="7" width="2.625" style="134" customWidth="1"/>
    <col min="8" max="8" width="12.125" style="134" customWidth="1"/>
    <col min="9" max="9" width="2.625" style="136" customWidth="1"/>
    <col min="10" max="10" width="11.625" style="136" customWidth="1"/>
    <col min="11" max="11" width="3.25390625" style="134" customWidth="1"/>
    <col min="12" max="12" width="9.00390625" style="134" customWidth="1"/>
    <col min="13" max="13" width="12.625" style="134" customWidth="1"/>
    <col min="14" max="16384" width="8.75390625" style="134" customWidth="1"/>
  </cols>
  <sheetData>
    <row r="1" spans="1:10" s="59" customFormat="1" ht="18.75">
      <c r="A1" s="58" t="str">
        <f>earnings!A1</f>
        <v>FIRAN TECHNOLOGY GROUP CORPORATION</v>
      </c>
      <c r="F1" s="60"/>
      <c r="I1" s="61"/>
      <c r="J1" s="61"/>
    </row>
    <row r="2" spans="1:10" s="59" customFormat="1" ht="18.75">
      <c r="A2" s="62" t="s">
        <v>66</v>
      </c>
      <c r="F2" s="60"/>
      <c r="I2" s="61"/>
      <c r="J2" s="61"/>
    </row>
    <row r="3" spans="1:12" s="136" customFormat="1" ht="15" customHeight="1" thickBot="1">
      <c r="A3" s="137" t="s">
        <v>19</v>
      </c>
      <c r="B3" s="66"/>
      <c r="C3" s="66"/>
      <c r="D3" s="66"/>
      <c r="E3" s="66"/>
      <c r="F3" s="66"/>
      <c r="G3" s="65"/>
      <c r="H3" s="65"/>
      <c r="I3" s="154"/>
      <c r="J3" s="154"/>
      <c r="K3" s="154"/>
      <c r="L3" s="154"/>
    </row>
    <row r="4" spans="1:8" s="136" customFormat="1" ht="15" customHeight="1">
      <c r="A4" s="138"/>
      <c r="B4" s="139"/>
      <c r="C4" s="139"/>
      <c r="D4" s="139"/>
      <c r="E4" s="139"/>
      <c r="F4" s="140"/>
      <c r="G4" s="140"/>
      <c r="H4" s="140"/>
    </row>
    <row r="5" spans="6:10" s="76" customFormat="1" ht="15">
      <c r="F5" s="140"/>
      <c r="G5" s="140"/>
      <c r="H5" s="140"/>
      <c r="I5" s="71"/>
      <c r="J5" s="71"/>
    </row>
    <row r="6" spans="6:12" s="76" customFormat="1" ht="15">
      <c r="F6" s="177" t="s">
        <v>44</v>
      </c>
      <c r="G6" s="177"/>
      <c r="H6" s="177"/>
      <c r="I6" s="71"/>
      <c r="J6" s="177" t="s">
        <v>69</v>
      </c>
      <c r="K6" s="177"/>
      <c r="L6" s="177"/>
    </row>
    <row r="7" spans="6:12" s="76" customFormat="1" ht="15">
      <c r="F7" s="74">
        <v>38870</v>
      </c>
      <c r="H7" s="75">
        <v>38499</v>
      </c>
      <c r="I7" s="71"/>
      <c r="J7" s="74">
        <v>38870</v>
      </c>
      <c r="L7" s="75">
        <v>38499</v>
      </c>
    </row>
    <row r="8" spans="6:12" s="76" customFormat="1" ht="15">
      <c r="F8" s="78" t="s">
        <v>35</v>
      </c>
      <c r="G8" s="141"/>
      <c r="H8" s="79" t="s">
        <v>35</v>
      </c>
      <c r="I8" s="71"/>
      <c r="J8" s="78" t="s">
        <v>35</v>
      </c>
      <c r="K8" s="141"/>
      <c r="L8" s="79" t="s">
        <v>35</v>
      </c>
    </row>
    <row r="9" spans="1:12" s="76" customFormat="1" ht="15">
      <c r="A9" s="76" t="s">
        <v>7</v>
      </c>
      <c r="F9" s="78"/>
      <c r="G9" s="141"/>
      <c r="H9" s="79"/>
      <c r="I9" s="71"/>
      <c r="J9" s="78"/>
      <c r="K9" s="141"/>
      <c r="L9" s="79"/>
    </row>
    <row r="10" spans="2:12" s="76" customFormat="1" ht="15">
      <c r="B10" s="76" t="s">
        <v>8</v>
      </c>
      <c r="F10" s="78"/>
      <c r="G10" s="141"/>
      <c r="H10" s="79"/>
      <c r="I10" s="71"/>
      <c r="J10" s="78"/>
      <c r="K10" s="141"/>
      <c r="L10" s="79"/>
    </row>
    <row r="11" spans="6:12" s="76" customFormat="1" ht="15">
      <c r="F11" s="78"/>
      <c r="G11" s="141"/>
      <c r="H11" s="79"/>
      <c r="I11" s="71"/>
      <c r="J11" s="78"/>
      <c r="K11" s="141"/>
      <c r="L11" s="79"/>
    </row>
    <row r="12" spans="2:10" s="76" customFormat="1" ht="15">
      <c r="B12" s="120" t="s">
        <v>9</v>
      </c>
      <c r="F12" s="81"/>
      <c r="I12" s="71"/>
      <c r="J12" s="81"/>
    </row>
    <row r="13" spans="3:12" s="76" customFormat="1" ht="15">
      <c r="C13" s="76" t="s">
        <v>59</v>
      </c>
      <c r="F13" s="142">
        <f>earnings!D30</f>
        <v>408</v>
      </c>
      <c r="G13" s="143"/>
      <c r="H13" s="107">
        <f>earnings!F30</f>
        <v>-183</v>
      </c>
      <c r="I13" s="71"/>
      <c r="J13" s="142">
        <f>earnings!H30</f>
        <v>586</v>
      </c>
      <c r="K13" s="143"/>
      <c r="L13" s="107">
        <f>earnings!J30</f>
        <v>-1164</v>
      </c>
    </row>
    <row r="14" spans="3:12" s="76" customFormat="1" ht="15">
      <c r="C14" s="76" t="s">
        <v>10</v>
      </c>
      <c r="F14" s="121"/>
      <c r="G14" s="121"/>
      <c r="H14" s="122"/>
      <c r="I14" s="71"/>
      <c r="J14" s="121"/>
      <c r="K14" s="121"/>
      <c r="L14" s="122"/>
    </row>
    <row r="15" spans="4:12" s="76" customFormat="1" ht="15">
      <c r="D15" s="76" t="s">
        <v>67</v>
      </c>
      <c r="F15" s="121">
        <f>J15-48</f>
        <v>48</v>
      </c>
      <c r="G15" s="104"/>
      <c r="H15" s="122">
        <v>31</v>
      </c>
      <c r="I15" s="71"/>
      <c r="J15" s="121">
        <v>96</v>
      </c>
      <c r="K15" s="104"/>
      <c r="L15" s="122">
        <v>79</v>
      </c>
    </row>
    <row r="16" spans="4:14" s="76" customFormat="1" ht="15">
      <c r="D16" s="76" t="s">
        <v>33</v>
      </c>
      <c r="F16" s="121">
        <f>J16-66</f>
        <v>54</v>
      </c>
      <c r="G16" s="104"/>
      <c r="H16" s="122">
        <v>16</v>
      </c>
      <c r="I16" s="71"/>
      <c r="J16" s="121">
        <v>120</v>
      </c>
      <c r="K16" s="104"/>
      <c r="L16" s="122">
        <v>25</v>
      </c>
      <c r="M16" s="71"/>
      <c r="N16" s="71"/>
    </row>
    <row r="17" spans="1:14" s="76" customFormat="1" ht="15">
      <c r="A17" s="71"/>
      <c r="B17" s="71"/>
      <c r="C17" s="71"/>
      <c r="D17" s="71" t="s">
        <v>18</v>
      </c>
      <c r="E17" s="71"/>
      <c r="F17" s="121">
        <f>J17-800</f>
        <v>761</v>
      </c>
      <c r="G17" s="91"/>
      <c r="H17" s="57">
        <v>872</v>
      </c>
      <c r="I17" s="71"/>
      <c r="J17" s="55">
        <v>1561</v>
      </c>
      <c r="K17" s="91"/>
      <c r="L17" s="57">
        <v>1777</v>
      </c>
      <c r="M17" s="71"/>
      <c r="N17" s="71"/>
    </row>
    <row r="18" spans="1:14" s="76" customFormat="1" ht="15">
      <c r="A18" s="92"/>
      <c r="B18" s="92"/>
      <c r="C18" s="126" t="s">
        <v>51</v>
      </c>
      <c r="D18" s="92"/>
      <c r="E18" s="92"/>
      <c r="F18" s="121">
        <f>J18--1016</f>
        <v>-185</v>
      </c>
      <c r="G18" s="92"/>
      <c r="H18" s="56">
        <v>-903</v>
      </c>
      <c r="I18" s="71"/>
      <c r="J18" s="48">
        <f>-1571+371-1</f>
        <v>-1201</v>
      </c>
      <c r="K18" s="92"/>
      <c r="L18" s="56">
        <v>-1227</v>
      </c>
      <c r="M18" s="71"/>
      <c r="N18" s="71"/>
    </row>
    <row r="19" spans="1:14" s="76" customFormat="1" ht="15">
      <c r="A19" s="145"/>
      <c r="B19" s="145"/>
      <c r="C19" s="145"/>
      <c r="D19" s="145"/>
      <c r="E19" s="145"/>
      <c r="F19" s="146">
        <f>SUM(F13:F18)</f>
        <v>1086</v>
      </c>
      <c r="G19" s="147"/>
      <c r="H19" s="148">
        <f>SUM(H13:H18)</f>
        <v>-167</v>
      </c>
      <c r="I19" s="145"/>
      <c r="J19" s="146">
        <f>SUM(J13:J18)</f>
        <v>1162</v>
      </c>
      <c r="K19" s="147"/>
      <c r="L19" s="148">
        <f>SUM(L13:L18)</f>
        <v>-510</v>
      </c>
      <c r="M19" s="71"/>
      <c r="N19" s="71"/>
    </row>
    <row r="20" spans="6:14" s="76" customFormat="1" ht="15">
      <c r="F20" s="121"/>
      <c r="G20" s="104"/>
      <c r="H20" s="122"/>
      <c r="I20" s="71"/>
      <c r="J20" s="121"/>
      <c r="K20" s="104"/>
      <c r="L20" s="122"/>
      <c r="M20" s="71"/>
      <c r="N20" s="71"/>
    </row>
    <row r="21" spans="2:14" s="76" customFormat="1" ht="15">
      <c r="B21" s="76" t="s">
        <v>11</v>
      </c>
      <c r="F21" s="121"/>
      <c r="G21" s="104"/>
      <c r="H21" s="122"/>
      <c r="I21" s="71"/>
      <c r="J21" s="121"/>
      <c r="K21" s="104"/>
      <c r="L21" s="122"/>
      <c r="M21" s="71"/>
      <c r="N21" s="71"/>
    </row>
    <row r="22" spans="3:14" s="76" customFormat="1" ht="15">
      <c r="C22" s="76" t="s">
        <v>54</v>
      </c>
      <c r="F22" s="121">
        <f>J22-0</f>
        <v>0</v>
      </c>
      <c r="G22" s="104"/>
      <c r="H22" s="122">
        <v>0</v>
      </c>
      <c r="I22" s="71"/>
      <c r="J22" s="121">
        <v>0</v>
      </c>
      <c r="K22" s="104"/>
      <c r="L22" s="122">
        <v>-6202</v>
      </c>
      <c r="M22" s="144"/>
      <c r="N22" s="144"/>
    </row>
    <row r="23" spans="1:14" s="76" customFormat="1" ht="15">
      <c r="A23" s="92"/>
      <c r="B23" s="92"/>
      <c r="C23" s="92" t="s">
        <v>23</v>
      </c>
      <c r="D23" s="92"/>
      <c r="E23" s="92"/>
      <c r="F23" s="48">
        <f>J23--832</f>
        <v>-461</v>
      </c>
      <c r="G23" s="116"/>
      <c r="H23" s="56">
        <v>-380</v>
      </c>
      <c r="I23" s="71"/>
      <c r="J23" s="48">
        <f>-922-371</f>
        <v>-1293</v>
      </c>
      <c r="K23" s="116"/>
      <c r="L23" s="56">
        <v>-739</v>
      </c>
      <c r="M23" s="144"/>
      <c r="N23" s="144"/>
    </row>
    <row r="24" spans="1:14" s="76" customFormat="1" ht="15">
      <c r="A24" s="92"/>
      <c r="B24" s="92"/>
      <c r="C24" s="92"/>
      <c r="D24" s="92"/>
      <c r="E24" s="92"/>
      <c r="F24" s="48">
        <f>SUM(F22:F23)</f>
        <v>-461</v>
      </c>
      <c r="G24" s="56"/>
      <c r="H24" s="56">
        <f>SUM(H22:H23)</f>
        <v>-380</v>
      </c>
      <c r="I24" s="145"/>
      <c r="J24" s="48">
        <f>SUM(J22:J23)</f>
        <v>-1293</v>
      </c>
      <c r="K24" s="56"/>
      <c r="L24" s="56">
        <f>SUM(L22:L23)</f>
        <v>-6941</v>
      </c>
      <c r="M24" s="71"/>
      <c r="N24" s="71"/>
    </row>
    <row r="25" spans="6:12" s="71" customFormat="1" ht="15">
      <c r="F25" s="55"/>
      <c r="G25" s="57"/>
      <c r="H25" s="57"/>
      <c r="J25" s="55"/>
      <c r="K25" s="57"/>
      <c r="L25" s="57"/>
    </row>
    <row r="26" spans="2:14" s="76" customFormat="1" ht="15">
      <c r="B26" s="76" t="s">
        <v>12</v>
      </c>
      <c r="F26" s="121"/>
      <c r="G26" s="104"/>
      <c r="H26" s="122"/>
      <c r="I26" s="71"/>
      <c r="J26" s="121"/>
      <c r="K26" s="104"/>
      <c r="L26" s="122"/>
      <c r="M26" s="71"/>
      <c r="N26" s="71"/>
    </row>
    <row r="27" spans="3:14" s="76" customFormat="1" ht="15">
      <c r="C27" s="76" t="s">
        <v>30</v>
      </c>
      <c r="F27" s="121">
        <f>J27-0</f>
        <v>0</v>
      </c>
      <c r="G27" s="104"/>
      <c r="H27" s="122">
        <v>-13</v>
      </c>
      <c r="I27" s="71"/>
      <c r="J27" s="121">
        <v>0</v>
      </c>
      <c r="K27" s="104"/>
      <c r="L27" s="122">
        <v>2710</v>
      </c>
      <c r="M27" s="144"/>
      <c r="N27" s="71"/>
    </row>
    <row r="28" spans="3:14" s="76" customFormat="1" ht="15">
      <c r="C28" s="76" t="s">
        <v>68</v>
      </c>
      <c r="F28" s="121">
        <f>J28-0</f>
        <v>0</v>
      </c>
      <c r="G28" s="104"/>
      <c r="H28" s="122">
        <v>0</v>
      </c>
      <c r="I28" s="71"/>
      <c r="J28" s="121">
        <v>0</v>
      </c>
      <c r="K28" s="104"/>
      <c r="L28" s="122">
        <v>3526</v>
      </c>
      <c r="M28" s="144"/>
      <c r="N28" s="71"/>
    </row>
    <row r="29" spans="3:14" s="76" customFormat="1" ht="15">
      <c r="C29" s="76" t="s">
        <v>49</v>
      </c>
      <c r="F29" s="121">
        <f>J29-0</f>
        <v>0</v>
      </c>
      <c r="G29" s="104"/>
      <c r="H29" s="122">
        <v>-76</v>
      </c>
      <c r="I29" s="71"/>
      <c r="J29" s="121">
        <v>0</v>
      </c>
      <c r="K29" s="104"/>
      <c r="L29" s="122">
        <v>0</v>
      </c>
      <c r="M29" s="144"/>
      <c r="N29" s="71"/>
    </row>
    <row r="30" spans="3:14" s="76" customFormat="1" ht="15">
      <c r="C30" s="76" t="s">
        <v>31</v>
      </c>
      <c r="F30" s="121">
        <f>J30-0</f>
        <v>0</v>
      </c>
      <c r="G30" s="104"/>
      <c r="H30" s="122">
        <v>0</v>
      </c>
      <c r="I30" s="71"/>
      <c r="J30" s="121">
        <v>0</v>
      </c>
      <c r="K30" s="104"/>
      <c r="L30" s="122">
        <v>-35</v>
      </c>
      <c r="M30" s="144"/>
      <c r="N30" s="71"/>
    </row>
    <row r="31" spans="1:14" s="76" customFormat="1" ht="15">
      <c r="A31" s="92"/>
      <c r="B31" s="92"/>
      <c r="C31" s="92" t="s">
        <v>29</v>
      </c>
      <c r="D31" s="92"/>
      <c r="E31" s="92"/>
      <c r="F31" s="121">
        <f>J31--505</f>
        <v>-457</v>
      </c>
      <c r="G31" s="116"/>
      <c r="H31" s="56">
        <v>-236</v>
      </c>
      <c r="I31" s="71"/>
      <c r="J31" s="48">
        <f>-397-465-100</f>
        <v>-962</v>
      </c>
      <c r="K31" s="116"/>
      <c r="L31" s="56">
        <v>-360</v>
      </c>
      <c r="M31" s="144"/>
      <c r="N31" s="71"/>
    </row>
    <row r="32" spans="1:14" s="76" customFormat="1" ht="15">
      <c r="A32" s="92"/>
      <c r="B32" s="92"/>
      <c r="C32" s="92"/>
      <c r="D32" s="92"/>
      <c r="E32" s="92"/>
      <c r="F32" s="146">
        <f>SUM(F27:F31)</f>
        <v>-457</v>
      </c>
      <c r="G32" s="56"/>
      <c r="H32" s="56">
        <f>SUM(H27:H31)</f>
        <v>-325</v>
      </c>
      <c r="I32" s="145"/>
      <c r="J32" s="48">
        <f>SUM(J27:J31)</f>
        <v>-962</v>
      </c>
      <c r="K32" s="56"/>
      <c r="L32" s="56">
        <f>SUM(L27:L31)</f>
        <v>5841</v>
      </c>
      <c r="M32" s="144"/>
      <c r="N32" s="71"/>
    </row>
    <row r="33" spans="1:14" s="76" customFormat="1" ht="15">
      <c r="A33" s="120"/>
      <c r="F33" s="121"/>
      <c r="G33" s="104"/>
      <c r="H33" s="122"/>
      <c r="I33" s="71"/>
      <c r="J33" s="121"/>
      <c r="K33" s="104"/>
      <c r="L33" s="122"/>
      <c r="M33" s="71"/>
      <c r="N33" s="71"/>
    </row>
    <row r="34" spans="1:14" s="76" customFormat="1" ht="15">
      <c r="A34" s="92"/>
      <c r="B34" s="92" t="s">
        <v>34</v>
      </c>
      <c r="C34" s="92"/>
      <c r="D34" s="92"/>
      <c r="E34" s="92"/>
      <c r="F34" s="48">
        <f>J34-35</f>
        <v>-46</v>
      </c>
      <c r="G34" s="116"/>
      <c r="H34" s="56">
        <v>-1</v>
      </c>
      <c r="I34" s="92"/>
      <c r="J34" s="48">
        <v>-11</v>
      </c>
      <c r="K34" s="116"/>
      <c r="L34" s="56">
        <v>-7</v>
      </c>
      <c r="M34" s="71"/>
      <c r="N34" s="71"/>
    </row>
    <row r="35" spans="6:14" s="76" customFormat="1" ht="15">
      <c r="F35" s="121"/>
      <c r="G35" s="122"/>
      <c r="H35" s="122"/>
      <c r="I35" s="71"/>
      <c r="J35" s="121"/>
      <c r="K35" s="122"/>
      <c r="L35" s="122"/>
      <c r="M35" s="71"/>
      <c r="N35" s="71"/>
    </row>
    <row r="36" spans="1:14" s="76" customFormat="1" ht="15">
      <c r="A36" s="123" t="s">
        <v>72</v>
      </c>
      <c r="F36" s="121">
        <f>F19+F24+F32+F34</f>
        <v>122</v>
      </c>
      <c r="G36" s="122"/>
      <c r="H36" s="122">
        <f>H19+H24+H32+H34</f>
        <v>-873</v>
      </c>
      <c r="I36" s="71"/>
      <c r="J36" s="121">
        <f>J19+J24+J32+J34</f>
        <v>-1104</v>
      </c>
      <c r="K36" s="122"/>
      <c r="L36" s="122">
        <f>L19+L24+L32+L34</f>
        <v>-1617</v>
      </c>
      <c r="M36" s="71"/>
      <c r="N36" s="71"/>
    </row>
    <row r="37" spans="1:12" s="76" customFormat="1" ht="15">
      <c r="A37" s="123"/>
      <c r="F37" s="121"/>
      <c r="G37" s="122"/>
      <c r="H37" s="122"/>
      <c r="I37" s="71"/>
      <c r="J37" s="121"/>
      <c r="K37" s="122"/>
      <c r="L37" s="122"/>
    </row>
    <row r="38" spans="1:12" s="76" customFormat="1" ht="15">
      <c r="A38" s="92" t="s">
        <v>52</v>
      </c>
      <c r="B38" s="92"/>
      <c r="C38" s="92"/>
      <c r="D38" s="92"/>
      <c r="E38" s="92"/>
      <c r="F38" s="48">
        <v>825</v>
      </c>
      <c r="G38" s="116"/>
      <c r="H38" s="56">
        <v>2126</v>
      </c>
      <c r="I38" s="92"/>
      <c r="J38" s="48">
        <v>2051</v>
      </c>
      <c r="K38" s="116"/>
      <c r="L38" s="56">
        <v>2870</v>
      </c>
    </row>
    <row r="39" spans="1:12" s="76" customFormat="1" ht="15">
      <c r="A39" s="71"/>
      <c r="B39" s="71"/>
      <c r="C39" s="71"/>
      <c r="D39" s="71"/>
      <c r="E39" s="71"/>
      <c r="F39" s="55"/>
      <c r="G39" s="91"/>
      <c r="H39" s="57"/>
      <c r="I39" s="71"/>
      <c r="J39" s="55"/>
      <c r="K39" s="91"/>
      <c r="L39" s="57"/>
    </row>
    <row r="40" spans="1:12" s="76" customFormat="1" ht="15.75" thickBot="1">
      <c r="A40" s="159" t="s">
        <v>53</v>
      </c>
      <c r="B40" s="160"/>
      <c r="C40" s="160"/>
      <c r="D40" s="160"/>
      <c r="E40" s="160"/>
      <c r="F40" s="161">
        <f>SUM(F36:F38)</f>
        <v>947</v>
      </c>
      <c r="G40" s="162"/>
      <c r="H40" s="162">
        <f>SUM(H36:H38)</f>
        <v>1253</v>
      </c>
      <c r="I40" s="158"/>
      <c r="J40" s="161">
        <f>SUM(J36:J38)</f>
        <v>947</v>
      </c>
      <c r="K40" s="162"/>
      <c r="L40" s="162">
        <f>SUM(L36:L38)</f>
        <v>1253</v>
      </c>
    </row>
    <row r="41" spans="6:12" s="76" customFormat="1" ht="15">
      <c r="F41" s="84"/>
      <c r="G41" s="104"/>
      <c r="H41" s="104"/>
      <c r="I41" s="71"/>
      <c r="J41" s="84"/>
      <c r="K41" s="104"/>
      <c r="L41" s="104"/>
    </row>
    <row r="42" spans="1:12" s="76" customFormat="1" ht="15">
      <c r="A42" s="76" t="s">
        <v>27</v>
      </c>
      <c r="F42" s="84"/>
      <c r="G42" s="104"/>
      <c r="H42" s="104"/>
      <c r="I42" s="71"/>
      <c r="J42" s="84"/>
      <c r="K42" s="104"/>
      <c r="L42" s="104"/>
    </row>
    <row r="43" spans="2:12" s="76" customFormat="1" ht="15">
      <c r="B43" s="71" t="s">
        <v>24</v>
      </c>
      <c r="C43" s="71"/>
      <c r="D43" s="71"/>
      <c r="E43" s="71"/>
      <c r="F43" s="174">
        <f>J43-98</f>
        <v>131</v>
      </c>
      <c r="G43" s="91"/>
      <c r="H43" s="149">
        <v>125</v>
      </c>
      <c r="I43" s="71"/>
      <c r="J43" s="167">
        <v>229</v>
      </c>
      <c r="K43" s="91"/>
      <c r="L43" s="149">
        <v>223</v>
      </c>
    </row>
    <row r="44" spans="1:12" s="71" customFormat="1" ht="15.75" thickBot="1">
      <c r="A44" s="160"/>
      <c r="B44" s="160" t="s">
        <v>25</v>
      </c>
      <c r="C44" s="160"/>
      <c r="D44" s="160"/>
      <c r="E44" s="160"/>
      <c r="F44" s="175">
        <f>J44-343</f>
        <v>0</v>
      </c>
      <c r="G44" s="163"/>
      <c r="H44" s="164">
        <v>0</v>
      </c>
      <c r="I44" s="158"/>
      <c r="J44" s="165">
        <v>343</v>
      </c>
      <c r="K44" s="163"/>
      <c r="L44" s="164">
        <v>0</v>
      </c>
    </row>
    <row r="45" spans="6:10" s="71" customFormat="1" ht="15">
      <c r="F45" s="118"/>
      <c r="G45" s="91"/>
      <c r="H45" s="119"/>
      <c r="J45" s="91"/>
    </row>
    <row r="46" spans="6:10" s="76" customFormat="1" ht="15">
      <c r="F46" s="84"/>
      <c r="G46" s="104"/>
      <c r="H46" s="104"/>
      <c r="I46" s="71"/>
      <c r="J46" s="91"/>
    </row>
    <row r="47" spans="6:10" s="76" customFormat="1" ht="15">
      <c r="F47" s="84"/>
      <c r="G47" s="104"/>
      <c r="H47" s="104"/>
      <c r="I47" s="71"/>
      <c r="J47" s="91"/>
    </row>
    <row r="48" spans="6:10" s="76" customFormat="1" ht="15">
      <c r="F48" s="84"/>
      <c r="G48" s="104"/>
      <c r="H48" s="104"/>
      <c r="I48" s="71"/>
      <c r="J48" s="91"/>
    </row>
    <row r="49" spans="6:10" s="76" customFormat="1" ht="15">
      <c r="F49" s="84"/>
      <c r="G49" s="104"/>
      <c r="H49" s="104"/>
      <c r="I49" s="71"/>
      <c r="J49" s="91"/>
    </row>
    <row r="50" spans="6:10" s="76" customFormat="1" ht="15">
      <c r="F50" s="84"/>
      <c r="G50" s="104"/>
      <c r="H50" s="104"/>
      <c r="I50" s="71"/>
      <c r="J50" s="91"/>
    </row>
    <row r="51" spans="6:10" s="76" customFormat="1" ht="15">
      <c r="F51" s="84"/>
      <c r="G51" s="104"/>
      <c r="H51" s="104"/>
      <c r="I51" s="71"/>
      <c r="J51" s="91"/>
    </row>
    <row r="52" spans="6:10" s="76" customFormat="1" ht="15">
      <c r="F52" s="84"/>
      <c r="G52" s="104"/>
      <c r="H52" s="104"/>
      <c r="I52" s="71"/>
      <c r="J52" s="91"/>
    </row>
    <row r="53" spans="6:10" s="76" customFormat="1" ht="15">
      <c r="F53" s="84"/>
      <c r="G53" s="104"/>
      <c r="H53" s="104"/>
      <c r="I53" s="71"/>
      <c r="J53" s="91"/>
    </row>
    <row r="54" spans="6:10" s="76" customFormat="1" ht="15">
      <c r="F54" s="84"/>
      <c r="G54" s="104"/>
      <c r="H54" s="104"/>
      <c r="I54" s="71"/>
      <c r="J54" s="91"/>
    </row>
    <row r="55" spans="6:10" s="76" customFormat="1" ht="15">
      <c r="F55" s="84"/>
      <c r="G55" s="104"/>
      <c r="H55" s="104"/>
      <c r="I55" s="71"/>
      <c r="J55" s="91"/>
    </row>
    <row r="56" spans="6:10" s="76" customFormat="1" ht="15">
      <c r="F56" s="84"/>
      <c r="G56" s="104"/>
      <c r="H56" s="104"/>
      <c r="I56" s="71"/>
      <c r="J56" s="91"/>
    </row>
    <row r="57" spans="6:10" s="76" customFormat="1" ht="15">
      <c r="F57" s="84"/>
      <c r="G57" s="104"/>
      <c r="H57" s="104"/>
      <c r="I57" s="71"/>
      <c r="J57" s="91"/>
    </row>
    <row r="58" spans="6:10" s="76" customFormat="1" ht="15">
      <c r="F58" s="84"/>
      <c r="G58" s="104"/>
      <c r="H58" s="104"/>
      <c r="I58" s="71"/>
      <c r="J58" s="91"/>
    </row>
    <row r="59" spans="6:10" s="76" customFormat="1" ht="15">
      <c r="F59" s="84"/>
      <c r="G59" s="104"/>
      <c r="H59" s="104"/>
      <c r="I59" s="71"/>
      <c r="J59" s="91"/>
    </row>
    <row r="60" spans="6:10" s="76" customFormat="1" ht="15">
      <c r="F60" s="84"/>
      <c r="G60" s="104"/>
      <c r="H60" s="104"/>
      <c r="I60" s="71"/>
      <c r="J60" s="91"/>
    </row>
    <row r="61" spans="6:10" s="76" customFormat="1" ht="15">
      <c r="F61" s="84"/>
      <c r="G61" s="104"/>
      <c r="H61" s="104"/>
      <c r="I61" s="71"/>
      <c r="J61" s="91"/>
    </row>
    <row r="62" spans="6:10" s="76" customFormat="1" ht="15">
      <c r="F62" s="84"/>
      <c r="G62" s="104"/>
      <c r="H62" s="104"/>
      <c r="I62" s="71"/>
      <c r="J62" s="91"/>
    </row>
    <row r="63" spans="6:10" s="76" customFormat="1" ht="15">
      <c r="F63" s="84"/>
      <c r="G63" s="104"/>
      <c r="H63" s="104"/>
      <c r="I63" s="71"/>
      <c r="J63" s="91"/>
    </row>
    <row r="64" spans="6:10" s="76" customFormat="1" ht="15">
      <c r="F64" s="84"/>
      <c r="G64" s="104"/>
      <c r="H64" s="104"/>
      <c r="I64" s="71"/>
      <c r="J64" s="91"/>
    </row>
    <row r="65" spans="6:10" s="76" customFormat="1" ht="15">
      <c r="F65" s="84"/>
      <c r="G65" s="104"/>
      <c r="H65" s="104"/>
      <c r="I65" s="71"/>
      <c r="J65" s="91"/>
    </row>
    <row r="66" spans="6:10" s="76" customFormat="1" ht="15">
      <c r="F66" s="84"/>
      <c r="G66" s="104"/>
      <c r="H66" s="104"/>
      <c r="I66" s="71"/>
      <c r="J66" s="91"/>
    </row>
    <row r="67" spans="6:10" s="76" customFormat="1" ht="15">
      <c r="F67" s="84"/>
      <c r="G67" s="104"/>
      <c r="H67" s="104"/>
      <c r="I67" s="71"/>
      <c r="J67" s="91"/>
    </row>
    <row r="68" spans="6:10" s="76" customFormat="1" ht="15">
      <c r="F68" s="84"/>
      <c r="G68" s="104"/>
      <c r="H68" s="104"/>
      <c r="I68" s="71"/>
      <c r="J68" s="91"/>
    </row>
    <row r="69" spans="6:10" s="76" customFormat="1" ht="15">
      <c r="F69" s="84"/>
      <c r="G69" s="104"/>
      <c r="H69" s="104"/>
      <c r="I69" s="71"/>
      <c r="J69" s="91"/>
    </row>
    <row r="70" spans="6:10" ht="15.75">
      <c r="F70" s="150"/>
      <c r="G70" s="151"/>
      <c r="H70" s="151"/>
      <c r="J70" s="152"/>
    </row>
    <row r="71" spans="6:10" ht="15.75">
      <c r="F71" s="150"/>
      <c r="G71" s="151"/>
      <c r="H71" s="151"/>
      <c r="J71" s="152"/>
    </row>
    <row r="72" spans="6:10" ht="15.75">
      <c r="F72" s="150"/>
      <c r="G72" s="151"/>
      <c r="H72" s="151"/>
      <c r="J72" s="152"/>
    </row>
    <row r="73" spans="6:10" ht="15.75">
      <c r="F73" s="150"/>
      <c r="G73" s="151"/>
      <c r="H73" s="151"/>
      <c r="J73" s="152"/>
    </row>
    <row r="74" spans="6:10" ht="15.75">
      <c r="F74" s="150"/>
      <c r="G74" s="151"/>
      <c r="H74" s="151"/>
      <c r="J74" s="152"/>
    </row>
    <row r="75" spans="6:10" ht="15.75">
      <c r="F75" s="150"/>
      <c r="G75" s="151"/>
      <c r="H75" s="151"/>
      <c r="J75" s="152"/>
    </row>
    <row r="76" spans="6:10" ht="15.75">
      <c r="F76" s="150"/>
      <c r="G76" s="151"/>
      <c r="H76" s="151"/>
      <c r="J76" s="152"/>
    </row>
    <row r="77" spans="6:10" ht="15.75">
      <c r="F77" s="150"/>
      <c r="G77" s="151"/>
      <c r="H77" s="151"/>
      <c r="J77" s="152"/>
    </row>
    <row r="78" spans="6:10" ht="15.75">
      <c r="F78" s="150"/>
      <c r="G78" s="151"/>
      <c r="H78" s="151"/>
      <c r="J78" s="152"/>
    </row>
    <row r="79" spans="6:10" ht="15.75">
      <c r="F79" s="150"/>
      <c r="G79" s="151"/>
      <c r="H79" s="151"/>
      <c r="J79" s="152"/>
    </row>
    <row r="80" spans="6:10" ht="15.75">
      <c r="F80" s="150"/>
      <c r="G80" s="151"/>
      <c r="H80" s="151"/>
      <c r="J80" s="152"/>
    </row>
    <row r="81" spans="6:10" ht="15.75">
      <c r="F81" s="150"/>
      <c r="G81" s="151"/>
      <c r="H81" s="151"/>
      <c r="J81" s="152"/>
    </row>
    <row r="82" spans="6:10" ht="15.75">
      <c r="F82" s="150"/>
      <c r="G82" s="151"/>
      <c r="H82" s="151"/>
      <c r="J82" s="152"/>
    </row>
    <row r="83" spans="6:10" ht="15.75">
      <c r="F83" s="150"/>
      <c r="G83" s="151"/>
      <c r="H83" s="151"/>
      <c r="J83" s="152"/>
    </row>
    <row r="84" spans="6:10" ht="15.75">
      <c r="F84" s="150"/>
      <c r="G84" s="151"/>
      <c r="H84" s="151"/>
      <c r="J84" s="152"/>
    </row>
    <row r="85" spans="6:10" ht="15.75">
      <c r="F85" s="150"/>
      <c r="G85" s="151"/>
      <c r="H85" s="151"/>
      <c r="J85" s="152"/>
    </row>
    <row r="86" spans="6:10" ht="15.75">
      <c r="F86" s="150"/>
      <c r="G86" s="151"/>
      <c r="H86" s="151"/>
      <c r="J86" s="152"/>
    </row>
    <row r="87" spans="6:10" ht="15.75">
      <c r="F87" s="150"/>
      <c r="G87" s="151"/>
      <c r="H87" s="151"/>
      <c r="J87" s="152"/>
    </row>
    <row r="88" spans="6:10" ht="15.75">
      <c r="F88" s="150"/>
      <c r="G88" s="151"/>
      <c r="H88" s="151"/>
      <c r="J88" s="152"/>
    </row>
    <row r="89" spans="6:10" ht="15.75">
      <c r="F89" s="150"/>
      <c r="G89" s="151"/>
      <c r="H89" s="151"/>
      <c r="J89" s="152"/>
    </row>
    <row r="90" spans="6:10" ht="15.75">
      <c r="F90" s="150"/>
      <c r="G90" s="151"/>
      <c r="H90" s="151"/>
      <c r="J90" s="152"/>
    </row>
    <row r="91" spans="6:10" ht="15.75">
      <c r="F91" s="150"/>
      <c r="G91" s="151"/>
      <c r="H91" s="151"/>
      <c r="J91" s="152"/>
    </row>
    <row r="92" spans="6:10" ht="15.75">
      <c r="F92" s="150"/>
      <c r="G92" s="151"/>
      <c r="H92" s="151"/>
      <c r="J92" s="152"/>
    </row>
    <row r="93" spans="6:10" ht="15.75">
      <c r="F93" s="150"/>
      <c r="G93" s="151"/>
      <c r="H93" s="151"/>
      <c r="J93" s="152"/>
    </row>
    <row r="94" spans="6:10" ht="15.75">
      <c r="F94" s="150"/>
      <c r="G94" s="151"/>
      <c r="H94" s="151"/>
      <c r="J94" s="152"/>
    </row>
    <row r="95" spans="6:10" ht="15.75">
      <c r="F95" s="150"/>
      <c r="G95" s="151"/>
      <c r="H95" s="151"/>
      <c r="J95" s="152"/>
    </row>
    <row r="96" spans="6:10" ht="15.75">
      <c r="F96" s="150"/>
      <c r="G96" s="151"/>
      <c r="H96" s="151"/>
      <c r="J96" s="152"/>
    </row>
    <row r="97" spans="6:10" ht="15.75">
      <c r="F97" s="150"/>
      <c r="G97" s="151"/>
      <c r="H97" s="151"/>
      <c r="J97" s="152"/>
    </row>
    <row r="98" spans="6:10" ht="15.75">
      <c r="F98" s="150"/>
      <c r="G98" s="151"/>
      <c r="H98" s="151"/>
      <c r="J98" s="152"/>
    </row>
    <row r="99" spans="6:10" ht="15.75">
      <c r="F99" s="150"/>
      <c r="G99" s="151"/>
      <c r="H99" s="151"/>
      <c r="J99" s="152"/>
    </row>
    <row r="100" spans="6:10" ht="15.75">
      <c r="F100" s="150"/>
      <c r="G100" s="151"/>
      <c r="H100" s="151"/>
      <c r="J100" s="152"/>
    </row>
    <row r="101" spans="6:10" ht="15.75">
      <c r="F101" s="150"/>
      <c r="G101" s="151"/>
      <c r="H101" s="151"/>
      <c r="J101" s="152"/>
    </row>
    <row r="102" spans="6:10" ht="15.75">
      <c r="F102" s="150"/>
      <c r="G102" s="151"/>
      <c r="H102" s="151"/>
      <c r="J102" s="152"/>
    </row>
    <row r="103" spans="6:10" ht="15.75">
      <c r="F103" s="150"/>
      <c r="G103" s="151"/>
      <c r="H103" s="151"/>
      <c r="J103" s="152"/>
    </row>
  </sheetData>
  <mergeCells count="2">
    <mergeCell ref="F6:H6"/>
    <mergeCell ref="J6:L6"/>
  </mergeCells>
  <printOptions/>
  <pageMargins left="1" right="0.8" top="0.75" bottom="0.5" header="0.5" footer="0.5"/>
  <pageSetup blackAndWhite="1" fitToHeight="1" fitToWidth="1" horizontalDpi="300" verticalDpi="3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 Craig</dc:creator>
  <cp:keywords/>
  <dc:description/>
  <cp:lastModifiedBy>Janet</cp:lastModifiedBy>
  <cp:lastPrinted>2006-07-05T15:16:51Z</cp:lastPrinted>
  <dcterms:created xsi:type="dcterms:W3CDTF">2006-01-05T14:02:38Z</dcterms:created>
  <dcterms:modified xsi:type="dcterms:W3CDTF">2006-07-05T21:20:25Z</dcterms:modified>
  <cp:category/>
  <cp:version/>
  <cp:contentType/>
  <cp:contentStatus/>
</cp:coreProperties>
</file>